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\FinSt_2021_D_Audit\P\Primo Service\2021\Ye12'2021\"/>
    </mc:Choice>
  </mc:AlternateContent>
  <xr:revisionPtr revIDLastSave="0" documentId="13_ncr:1_{ED7FBFAB-3F26-4D07-B0CE-5F740A6A4B2C}" xr6:coauthVersionLast="46" xr6:coauthVersionMax="46" xr10:uidLastSave="{00000000-0000-0000-0000-000000000000}"/>
  <bookViews>
    <workbookView xWindow="-120" yWindow="-120" windowWidth="20730" windowHeight="11160" tabRatio="698" activeTab="3" xr2:uid="{00000000-000D-0000-FFFF-FFFF00000000}"/>
  </bookViews>
  <sheets>
    <sheet name="BS" sheetId="1" r:id="rId1"/>
    <sheet name="PL" sheetId="4" r:id="rId2"/>
    <sheet name="Conso" sheetId="6" r:id="rId3"/>
    <sheet name="Separtate" sheetId="7" r:id="rId4"/>
    <sheet name="CF" sheetId="5" r:id="rId5"/>
  </sheets>
  <definedNames>
    <definedName name="_xlnm.Print_Area" localSheetId="0">BS!$A$1:$K$67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7" l="1"/>
  <c r="L19" i="6"/>
  <c r="L15" i="6"/>
  <c r="L13" i="6"/>
  <c r="K13" i="4"/>
  <c r="I13" i="4"/>
  <c r="G13" i="4"/>
  <c r="E13" i="4"/>
  <c r="K14" i="1"/>
  <c r="I14" i="1"/>
  <c r="G14" i="1"/>
  <c r="E14" i="1"/>
  <c r="P27" i="6" l="1"/>
  <c r="P18" i="6" l="1"/>
  <c r="L14" i="7" l="1"/>
  <c r="L13" i="7"/>
  <c r="K44" i="1"/>
  <c r="I44" i="1"/>
  <c r="G44" i="1"/>
  <c r="E44" i="1"/>
  <c r="P26" i="6" l="1"/>
  <c r="P25" i="6"/>
  <c r="D56" i="5" l="1"/>
  <c r="L23" i="7"/>
  <c r="L24" i="7"/>
  <c r="L22" i="7"/>
  <c r="H15" i="6"/>
  <c r="H24" i="6"/>
  <c r="H19" i="6" l="1"/>
  <c r="G55" i="1" s="1"/>
  <c r="J11" i="7"/>
  <c r="H21" i="6" l="1"/>
  <c r="H28" i="6" s="1"/>
  <c r="H61" i="1"/>
  <c r="E55" i="1" l="1"/>
  <c r="H29" i="6" s="1"/>
  <c r="D58" i="5"/>
  <c r="H58" i="5"/>
  <c r="J52" i="5"/>
  <c r="H52" i="5"/>
  <c r="F52" i="5"/>
  <c r="D52" i="5"/>
  <c r="G18" i="4"/>
  <c r="E18" i="4"/>
  <c r="I18" i="4"/>
  <c r="K18" i="4"/>
  <c r="P16" i="6" l="1"/>
  <c r="P17" i="6"/>
  <c r="P12" i="6"/>
  <c r="N15" i="6" l="1"/>
  <c r="N19" i="6" s="1"/>
  <c r="N21" i="6" l="1"/>
  <c r="G58" i="1"/>
  <c r="N20" i="6" s="1"/>
  <c r="N24" i="6" l="1"/>
  <c r="N28" i="6" s="1"/>
  <c r="J24" i="6"/>
  <c r="F24" i="6"/>
  <c r="D24" i="6"/>
  <c r="E58" i="1" l="1"/>
  <c r="N29" i="6" s="1"/>
  <c r="J56" i="5"/>
  <c r="H56" i="5"/>
  <c r="F56" i="5"/>
  <c r="K30" i="4"/>
  <c r="I30" i="4"/>
  <c r="J20" i="7" s="1"/>
  <c r="L20" i="7" s="1"/>
  <c r="G30" i="4"/>
  <c r="E30" i="4"/>
  <c r="L23" i="6" s="1"/>
  <c r="P23" i="6" s="1"/>
  <c r="K23" i="1"/>
  <c r="I23" i="1"/>
  <c r="G23" i="1"/>
  <c r="E23" i="1"/>
  <c r="H21" i="7" l="1"/>
  <c r="F21" i="7"/>
  <c r="D21" i="7"/>
  <c r="H12" i="7"/>
  <c r="H16" i="7" s="1"/>
  <c r="F12" i="7"/>
  <c r="F16" i="7" s="1"/>
  <c r="D12" i="7"/>
  <c r="D16" i="7" s="1"/>
  <c r="D18" i="7" s="1"/>
  <c r="L11" i="7"/>
  <c r="L9" i="7"/>
  <c r="J15" i="6"/>
  <c r="F15" i="6"/>
  <c r="F19" i="6" s="1"/>
  <c r="D15" i="6"/>
  <c r="D19" i="6" s="1"/>
  <c r="D21" i="6" s="1"/>
  <c r="D28" i="6" l="1"/>
  <c r="E51" i="1" s="1"/>
  <c r="D29" i="6" s="1"/>
  <c r="J19" i="6"/>
  <c r="G56" i="1" s="1"/>
  <c r="J20" i="6" s="1"/>
  <c r="H18" i="7"/>
  <c r="K55" i="1" s="1"/>
  <c r="K52" i="1"/>
  <c r="F18" i="7"/>
  <c r="F25" i="7" s="1"/>
  <c r="G52" i="1"/>
  <c r="F21" i="6"/>
  <c r="F28" i="6" s="1"/>
  <c r="K51" i="1"/>
  <c r="G51" i="1"/>
  <c r="D20" i="6" s="1"/>
  <c r="D25" i="7"/>
  <c r="I51" i="1" s="1"/>
  <c r="L15" i="7"/>
  <c r="P14" i="6"/>
  <c r="H25" i="7" l="1"/>
  <c r="J21" i="6"/>
  <c r="J28" i="6" s="1"/>
  <c r="E56" i="1" s="1"/>
  <c r="I52" i="1"/>
  <c r="F26" i="7" s="1"/>
  <c r="E52" i="1"/>
  <c r="F29" i="6" s="1"/>
  <c r="F20" i="6"/>
  <c r="D26" i="7"/>
  <c r="K39" i="1"/>
  <c r="K19" i="4"/>
  <c r="K22" i="4" s="1"/>
  <c r="J8" i="5" s="1"/>
  <c r="G19" i="4"/>
  <c r="G22" i="4" s="1"/>
  <c r="E19" i="4"/>
  <c r="E22" i="4" s="1"/>
  <c r="E24" i="4" s="1"/>
  <c r="L22" i="6" s="1"/>
  <c r="K24" i="1"/>
  <c r="G39" i="1"/>
  <c r="E39" i="1"/>
  <c r="G24" i="1"/>
  <c r="E24" i="1"/>
  <c r="I39" i="1"/>
  <c r="I24" i="1"/>
  <c r="I55" i="1" l="1"/>
  <c r="H26" i="7" s="1"/>
  <c r="J29" i="6"/>
  <c r="I19" i="4"/>
  <c r="I22" i="4" s="1"/>
  <c r="G24" i="4"/>
  <c r="F8" i="5"/>
  <c r="F20" i="5" s="1"/>
  <c r="F31" i="5" s="1"/>
  <c r="K24" i="4"/>
  <c r="K32" i="4" s="1"/>
  <c r="J20" i="5"/>
  <c r="J31" i="5" s="1"/>
  <c r="J34" i="5" s="1"/>
  <c r="J57" i="5" s="1"/>
  <c r="J59" i="5" s="1"/>
  <c r="J60" i="5" s="1"/>
  <c r="K45" i="1"/>
  <c r="I45" i="1"/>
  <c r="G45" i="1"/>
  <c r="F34" i="5" l="1"/>
  <c r="F57" i="5" s="1"/>
  <c r="F59" i="5" s="1"/>
  <c r="F60" i="5" s="1"/>
  <c r="I24" i="4"/>
  <c r="J19" i="7" s="1"/>
  <c r="H8" i="5"/>
  <c r="H20" i="5" s="1"/>
  <c r="H31" i="5" s="1"/>
  <c r="H34" i="5" s="1"/>
  <c r="H57" i="5" s="1"/>
  <c r="H59" i="5" s="1"/>
  <c r="H60" i="5" s="1"/>
  <c r="D8" i="5"/>
  <c r="D20" i="5" s="1"/>
  <c r="P13" i="6"/>
  <c r="P15" i="6" s="1"/>
  <c r="P19" i="6" s="1"/>
  <c r="G32" i="4"/>
  <c r="D31" i="5" l="1"/>
  <c r="L21" i="6"/>
  <c r="G57" i="1"/>
  <c r="J21" i="7"/>
  <c r="L19" i="7"/>
  <c r="L21" i="7" s="1"/>
  <c r="J12" i="7"/>
  <c r="J16" i="7" s="1"/>
  <c r="L10" i="7"/>
  <c r="L12" i="7" s="1"/>
  <c r="L16" i="7" s="1"/>
  <c r="L18" i="7" s="1"/>
  <c r="I32" i="4"/>
  <c r="E32" i="4"/>
  <c r="P21" i="6"/>
  <c r="G59" i="1" l="1"/>
  <c r="P20" i="6" s="1"/>
  <c r="L20" i="6"/>
  <c r="D34" i="5"/>
  <c r="D57" i="5" s="1"/>
  <c r="D59" i="5" s="1"/>
  <c r="D60" i="5" s="1"/>
  <c r="J18" i="7"/>
  <c r="K57" i="1"/>
  <c r="K59" i="1" s="1"/>
  <c r="G60" i="1"/>
  <c r="G61" i="1" s="1"/>
  <c r="L25" i="7"/>
  <c r="J25" i="7"/>
  <c r="I57" i="1" l="1"/>
  <c r="P22" i="6"/>
  <c r="L24" i="6"/>
  <c r="L28" i="6" s="1"/>
  <c r="E57" i="1" s="1"/>
  <c r="E59" i="1" s="1"/>
  <c r="E60" i="1" l="1"/>
  <c r="E61" i="1" s="1"/>
  <c r="J26" i="7"/>
  <c r="I59" i="1"/>
  <c r="P24" i="6"/>
  <c r="P28" i="6" s="1"/>
  <c r="P29" i="6" s="1"/>
  <c r="K60" i="1"/>
  <c r="K61" i="1" s="1"/>
  <c r="L26" i="7" l="1"/>
  <c r="I60" i="1"/>
  <c r="I61" i="1" s="1"/>
  <c r="L29" i="6"/>
  <c r="E45" i="1" l="1"/>
</calcChain>
</file>

<file path=xl/sharedStrings.xml><?xml version="1.0" encoding="utf-8"?>
<sst xmlns="http://schemas.openxmlformats.org/spreadsheetml/2006/main" count="249" uniqueCount="174">
  <si>
    <t>(Unit: Baht)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</si>
  <si>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</si>
  <si>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</si>
  <si>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</si>
  <si>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</si>
  <si>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</si>
  <si>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</si>
  <si>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</si>
  <si>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Investments in subsidiaries</t>
  </si>
  <si>
    <t>Investment properties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</si>
  <si>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</si>
  <si>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</si>
  <si>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</si>
  <si>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</si>
  <si>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</si>
  <si>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</si>
  <si>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</si>
  <si>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</si>
  <si>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</si>
  <si>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</si>
  <si>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</si>
  <si>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</si>
  <si>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</si>
  <si>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</si>
  <si>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>Total shareholders' equity</t>
  </si>
  <si>
    <t>Total liabilities and shareholders' equity</t>
  </si>
  <si>
    <t>Directors</t>
  </si>
  <si>
    <t>Revenues</t>
  </si>
  <si>
    <t>Total revenues</t>
  </si>
  <si>
    <t>Expenses</t>
  </si>
  <si>
    <t>Administrative expenses</t>
  </si>
  <si>
    <t>Total expenses</t>
  </si>
  <si>
    <t>Finance cost</t>
  </si>
  <si>
    <t>Total</t>
  </si>
  <si>
    <t>share capital</t>
  </si>
  <si>
    <t>Provision for long-term employee benefits</t>
  </si>
  <si>
    <t>Trade and other receivables</t>
  </si>
  <si>
    <t>Intangible assets</t>
  </si>
  <si>
    <t>Trade and other payables</t>
  </si>
  <si>
    <t>Service income</t>
  </si>
  <si>
    <t>Statement of changes in shareholders' equity</t>
  </si>
  <si>
    <t>Statement of financial position</t>
  </si>
  <si>
    <t>Statement of financial position (continued)</t>
  </si>
  <si>
    <t>Deferred tax assets</t>
  </si>
  <si>
    <t xml:space="preserve">      5,350,000 ordinary shares of Baht 10 each </t>
  </si>
  <si>
    <t xml:space="preserve">   Issued and paid up</t>
  </si>
  <si>
    <t>Capital reserve for share-based payments</t>
  </si>
  <si>
    <t xml:space="preserve">Cost of services </t>
  </si>
  <si>
    <t>Equipment</t>
  </si>
  <si>
    <t>Short-term loans to related parties</t>
  </si>
  <si>
    <t>Dividend income</t>
  </si>
  <si>
    <t>paid-up</t>
  </si>
  <si>
    <t xml:space="preserve">      5,350,000 ordinary shares of Baht 10 each</t>
  </si>
  <si>
    <t>Cash flow statement</t>
  </si>
  <si>
    <t>Consolidated financial statements</t>
  </si>
  <si>
    <t>Separate financial statements</t>
  </si>
  <si>
    <t>Cash flows from operating activities</t>
  </si>
  <si>
    <t xml:space="preserve">   net cash provided by (paid from) operating activities:</t>
  </si>
  <si>
    <t xml:space="preserve">   Depreciation and amortisation</t>
  </si>
  <si>
    <t xml:space="preserve">   Provision for long-term employee benefits</t>
  </si>
  <si>
    <t>Profit (loss) from operating activities before changes</t>
  </si>
  <si>
    <t xml:space="preserve">   in operating assets and liabilities</t>
  </si>
  <si>
    <t xml:space="preserve">   Trade and other receivables</t>
  </si>
  <si>
    <t xml:space="preserve">   Other current assets</t>
  </si>
  <si>
    <t xml:space="preserve">   Other non-current assets</t>
  </si>
  <si>
    <t xml:space="preserve">   Trade and other payables</t>
  </si>
  <si>
    <t xml:space="preserve">   Other current liabilities</t>
  </si>
  <si>
    <t>Cash flows from investing activities</t>
  </si>
  <si>
    <t>Cash flow statement (continued)</t>
  </si>
  <si>
    <t>Cash flows from financing activities</t>
  </si>
  <si>
    <t>Cash and cash equivalents at beginning of year</t>
  </si>
  <si>
    <t>Cash and cash equivalents at end of year</t>
  </si>
  <si>
    <t>Other comprehensive income:</t>
  </si>
  <si>
    <t>Other comprehensive income for the year</t>
  </si>
  <si>
    <t>Total comprehensive income for the year</t>
  </si>
  <si>
    <t>Earnings per share</t>
  </si>
  <si>
    <t>Profit or loss:</t>
  </si>
  <si>
    <t>Statement of comprehensive income</t>
  </si>
  <si>
    <t>Other components of</t>
  </si>
  <si>
    <t>shareholders' equity</t>
  </si>
  <si>
    <t xml:space="preserve">Issued and </t>
  </si>
  <si>
    <t>shareholders'</t>
  </si>
  <si>
    <t>equity</t>
  </si>
  <si>
    <t>Statement of changes in shareholders' equity (continued)</t>
  </si>
  <si>
    <t>Unappropriated</t>
  </si>
  <si>
    <t xml:space="preserve">   Unappropriated</t>
  </si>
  <si>
    <t xml:space="preserve">   to profit or loss in subsequent periods</t>
  </si>
  <si>
    <t>Appropriated</t>
  </si>
  <si>
    <t>Profit for the year</t>
  </si>
  <si>
    <t>Inventories</t>
  </si>
  <si>
    <t>Income tax payable</t>
  </si>
  <si>
    <t>Share-based payments</t>
  </si>
  <si>
    <t xml:space="preserve">   Inventories</t>
  </si>
  <si>
    <t xml:space="preserve">   Other non-current liabilities</t>
  </si>
  <si>
    <t>Primo Service Solutions Company Limited and its subsidiaries</t>
  </si>
  <si>
    <t>Other components of shareholders' equity</t>
  </si>
  <si>
    <t>Retained earnings</t>
  </si>
  <si>
    <t>Sales</t>
  </si>
  <si>
    <t>Cost of sales</t>
  </si>
  <si>
    <t>Capital reserve for</t>
  </si>
  <si>
    <t xml:space="preserve"> share-based</t>
  </si>
  <si>
    <t>payments</t>
  </si>
  <si>
    <t xml:space="preserve">Difference resulting from </t>
  </si>
  <si>
    <t xml:space="preserve">change in interest in </t>
  </si>
  <si>
    <t>Capital reserve</t>
  </si>
  <si>
    <t>for share-based</t>
  </si>
  <si>
    <t xml:space="preserve">   Expenses in relation to share-based payments</t>
  </si>
  <si>
    <t xml:space="preserve">Basic earnings per share </t>
  </si>
  <si>
    <t xml:space="preserve"> loss of control</t>
  </si>
  <si>
    <t xml:space="preserve">subsidiaries without  </t>
  </si>
  <si>
    <t>Other income</t>
  </si>
  <si>
    <t xml:space="preserve">Other comprehensive income for the year </t>
  </si>
  <si>
    <t xml:space="preserve">Total comprehensive income for the year </t>
  </si>
  <si>
    <t>Profit before tax</t>
  </si>
  <si>
    <t xml:space="preserve">Adjustments to reconcile profit before tax to </t>
  </si>
  <si>
    <t>2020</t>
  </si>
  <si>
    <t>Balance as at 1 January 2020</t>
  </si>
  <si>
    <t>Balance as at 31 December 2020</t>
  </si>
  <si>
    <t>Other non-current liabilities</t>
  </si>
  <si>
    <t>Dividend paid</t>
  </si>
  <si>
    <t>Finance income</t>
  </si>
  <si>
    <t>Lease liabilities, net of current portion</t>
  </si>
  <si>
    <t>Right-of-use assets</t>
  </si>
  <si>
    <t>Current portion of lease liabilities</t>
  </si>
  <si>
    <t xml:space="preserve">   Appropriated - statutory reserve </t>
  </si>
  <si>
    <t xml:space="preserve">      - Subsidiaries</t>
  </si>
  <si>
    <t>Appropriated - statutory reserve</t>
  </si>
  <si>
    <t>Subsidiaries</t>
  </si>
  <si>
    <t>The Company</t>
  </si>
  <si>
    <t>Statutory reserve</t>
  </si>
  <si>
    <t xml:space="preserve">   Dividend incomes</t>
  </si>
  <si>
    <t xml:space="preserve">   Finance income</t>
  </si>
  <si>
    <t>Decrease in short-term loans to related parties</t>
  </si>
  <si>
    <t xml:space="preserve">Dividend received </t>
  </si>
  <si>
    <t>Proceed from disposal of equipment</t>
  </si>
  <si>
    <t>Payment of principal portion of lease liabilities</t>
  </si>
  <si>
    <t xml:space="preserve">Interest received </t>
  </si>
  <si>
    <t>Net increase (decrease) in cash and cash equivalents</t>
  </si>
  <si>
    <t>Operating profit</t>
  </si>
  <si>
    <t xml:space="preserve">Statutory reserve </t>
  </si>
  <si>
    <r>
      <t xml:space="preserve">   Allowance for expected credit losses</t>
    </r>
    <r>
      <rPr>
        <sz val="10"/>
        <color theme="1"/>
        <rFont val="Times New Roman"/>
        <family val="1"/>
      </rPr>
      <t xml:space="preserve"> </t>
    </r>
  </si>
  <si>
    <t xml:space="preserve">   Finance cost</t>
  </si>
  <si>
    <t>Operating assets (increase) decrease</t>
  </si>
  <si>
    <t>Operating liabilities increase (decrease)</t>
  </si>
  <si>
    <t>Cash flows from (used in) operating activities</t>
  </si>
  <si>
    <t xml:space="preserve">   Interest paid</t>
  </si>
  <si>
    <t xml:space="preserve">   Corporate income tax paid</t>
  </si>
  <si>
    <t>Net cash flows from (used in) operating activities</t>
  </si>
  <si>
    <t>Acquisitions of equipment</t>
  </si>
  <si>
    <t>Acquisitions of intangible assets</t>
  </si>
  <si>
    <t>Net cash flows used in financing activities</t>
  </si>
  <si>
    <t>Supplemental cash flows information:</t>
  </si>
  <si>
    <t>Non-cash items consist of:</t>
  </si>
  <si>
    <t xml:space="preserve">   Profit attributable to equity holders of the Company</t>
  </si>
  <si>
    <t xml:space="preserve">   Increase in right-of-use assets from lease agreements</t>
  </si>
  <si>
    <t>As at 31 December 2021</t>
  </si>
  <si>
    <t>2021</t>
  </si>
  <si>
    <t>For the year ended 31 December 2021</t>
  </si>
  <si>
    <t>Balance as at 1 January 2021</t>
  </si>
  <si>
    <t>Balance as at 31 December 2021</t>
  </si>
  <si>
    <t>Income tax expenses</t>
  </si>
  <si>
    <t>Profit before income tax expenses</t>
  </si>
  <si>
    <t>17, 21</t>
  </si>
  <si>
    <t>Actuarial gain - net of income tax</t>
  </si>
  <si>
    <t xml:space="preserve">   Increase (decrease) in payables for acquisitions of equipment </t>
  </si>
  <si>
    <t xml:space="preserve">   Gain on disposal of equipment</t>
  </si>
  <si>
    <t>Net cash flows from (used in) investing activities</t>
  </si>
  <si>
    <t xml:space="preserve">      - The Company</t>
  </si>
  <si>
    <t>Other comprehensive income not to be reclassified</t>
  </si>
  <si>
    <t xml:space="preserve">Total </t>
  </si>
  <si>
    <t xml:space="preserve">   Cash paid for long-term employee benefits</t>
  </si>
  <si>
    <t>Proceed from disposals of investments in subsidiaries</t>
  </si>
  <si>
    <t>Cash paid for acquisitions of investments in subsidiaries</t>
  </si>
  <si>
    <t>- statutory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</si>
</sst>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  <numFmt numFmtId="166" formatCode="0.000_)"/>
    <numFmt numFmtId="167" formatCode="#,##0.0_);[Red]\(#,##0.0\)"/>
    <numFmt numFmtId="168" formatCode="_(* #,##0_);[Red]_(* \(#,##0\);_(* &quot;-&quot;_);_(@_)"/>
    <numFmt numFmtId="169" formatCode="&quot;วันที่&quot;\ ว\ ดดดด\ ปปปป"/>
    <numFmt numFmtId="170" formatCode="_-* #,##0.00_-;\-* #,##0.00_-;_-* &quot;-&quot;??_-;_-@_-"/>
    <numFmt numFmtId="171" formatCode="#,##0.00,,_)_);[Red]\(\ #,##0.00,,\ \);[Green]_-* &quot;-&quot;??_-;_-@_-"/>
    <numFmt numFmtId="172" formatCode="\ #,##0.00,_)_);[Red]\(\ #,##0.00,\ \);[Green]_-* &quot;-&quot;??_-;_-@_-"/>
    <numFmt numFmtId="173" formatCode="#,##0.00\ &quot;F&quot;;\-#,##0.00\ &quot;F&quot;"/>
    <numFmt numFmtId="174" formatCode="d\ ดดด\ bb"/>
    <numFmt numFmtId="175" formatCode="dd\-mmm\-yy_)"/>
    <numFmt numFmtId="176" formatCode="#,##0_);[Red]\(#,##0\);"/>
    <numFmt numFmtId="177" formatCode="dd/mm/bb"/>
    <numFmt numFmtId="178" formatCode="dd/mm/\_x0000_\_x0000_"/>
    <numFmt numFmtId="179" formatCode="0.0%"/>
    <numFmt numFmtId="180" formatCode="_-[$€-2]* #,##0.00_-;\-[$€-2]* #,##0.00_-;_-[$€-2]* &quot;-&quot;??_-"/>
    <numFmt numFmtId="181" formatCode=";;;"/>
    <numFmt numFmtId="182" formatCode="ดดดด\-bbbb"/>
    <numFmt numFmtId="183" formatCode="ดดด\-bb"/>
    <numFmt numFmtId="184" formatCode="ดดด\-bbbb"/>
    <numFmt numFmtId="185" formatCode="0.00_)"/>
    <numFmt numFmtId="186" formatCode="#,##0.00_ ;[Red]\-#,##0.00\ "/>
    <numFmt numFmtId="187" formatCode="_(* #,##0_)_);[Red]_(* \(\ #,##0\ \);_(* &quot;-&quot;??_);_(@_)"/>
    <numFmt numFmtId="188" formatCode="_(* #,##0.00,,_)_);[Red]_(* \(\ #,##0.00,,\ \);_(* &quot;-&quot;??_);_(@_)"/>
    <numFmt numFmtId="189" formatCode="_(* #,##0.00,_)_);[Red]_(* \(\ #,##0.00,\ \);_(* &quot;-&quot;??_);_(@_)"/>
    <numFmt numFmtId="190" formatCode="_-* #,##0.00_-;[Red]\(\ #,##0.00_-\);_-* &quot;-&quot;_-;_-@_-"/>
    <numFmt numFmtId="191" formatCode="ว\ ดดด\ ปป"/>
    <numFmt numFmtId="192" formatCode="#,##0.00;[Red]\(#,##0.00\)"/>
    <numFmt numFmtId="193" formatCode="mm/dd/yy"/>
    <numFmt numFmtId="194" formatCode="#,##0\ &quot;DM&quot;;[Red]\-#,##0\ &quot;DM&quot;"/>
    <numFmt numFmtId="195" formatCode="#,##0.00\ &quot;DM&quot;;[Red]\-#,##0.00\ &quot;DM&quot;"/>
    <numFmt numFmtId="196" formatCode="_-* #,##0_-;\-* #,##0_-;_-* &quot;-&quot;_-;_-@_-"/>
    <numFmt numFmtId="197" formatCode="_-&quot;฿&quot;* #,##0_-;\-&quot;฿&quot;* #,##0_-;_-&quot;฿&quot;* &quot;-&quot;_-;_-@_-"/>
    <numFmt numFmtId="198" formatCode="_ * #,##0_ ;_ * \-#,##0_ ;_ * &quot;-&quot;_ ;_ @_ "/>
    <numFmt numFmtId="199" formatCode="_ * #,##0.00_ ;_ * \-#,##0.00_ ;_ * &quot;-&quot;??_ ;_ @_ "/>
    <numFmt numFmtId="200" formatCode="_ &quot;$&quot;* #,##0_ ;_ &quot;$&quot;* \-#,##0_ ;_ &quot;$&quot;* &quot;-&quot;_ ;_ @_ "/>
  </numFmts>
  <fonts count="78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1"/>
      <color rgb="FFFF0000"/>
      <name val="Arial"/>
      <family val="2"/>
    </font>
    <font>
      <sz val="10"/>
      <name val="ApFont"/>
    </font>
    <font>
      <sz val="10"/>
      <name val="ApFont"/>
      <charset val="22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indexed="9"/>
      <name val="Arial"/>
      <family val="2"/>
    </font>
    <font>
      <sz val="16"/>
      <color theme="1"/>
      <name val="Angsana New"/>
      <family val="1"/>
    </font>
    <font>
      <sz val="16"/>
      <name val="Angsana New"/>
      <family val="1"/>
    </font>
    <font>
      <sz val="14"/>
      <name val="CordiaUPC"/>
      <family val="2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sz val="10"/>
      <name val="Courier"/>
      <family val="3"/>
    </font>
    <font>
      <sz val="10"/>
      <name val="Comic Sans MS"/>
      <family val="4"/>
    </font>
    <font>
      <sz val="11"/>
      <name val="Tms Rmn"/>
    </font>
    <font>
      <sz val="10"/>
      <name val="Tms Rmn"/>
    </font>
    <font>
      <sz val="14"/>
      <name val="Cordia New"/>
      <family val="2"/>
    </font>
    <font>
      <sz val="12"/>
      <name val="Times New Roman"/>
      <family val="1"/>
    </font>
    <font>
      <sz val="9"/>
      <name val="Arial"/>
      <family val="2"/>
      <charset val="222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7"/>
      <name val="Helv"/>
      <charset val="222"/>
    </font>
    <font>
      <b/>
      <sz val="9"/>
      <name val="Arial"/>
      <family val="2"/>
      <charset val="222"/>
    </font>
    <font>
      <sz val="10"/>
      <name val="MS Sans Serif"/>
      <family val="2"/>
    </font>
    <font>
      <sz val="10"/>
      <color indexed="16"/>
      <name val="MS Serif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8"/>
      <name val="Arial"/>
      <family val="2"/>
      <charset val="222"/>
    </font>
    <font>
      <sz val="6"/>
      <name val="Palatino"/>
      <family val="1"/>
      <charset val="222"/>
    </font>
    <font>
      <b/>
      <sz val="12"/>
      <name val="Arial"/>
      <family val="2"/>
    </font>
    <font>
      <sz val="10"/>
      <name val="Helvetica-Black"/>
      <charset val="222"/>
    </font>
    <font>
      <sz val="28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8"/>
      <name val="Arial"/>
      <family val="2"/>
      <charset val="22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8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b/>
      <sz val="10"/>
      <color indexed="10"/>
      <name val="Arial"/>
      <family val="2"/>
    </font>
    <font>
      <sz val="11"/>
      <name val="Univers (WN)"/>
    </font>
    <font>
      <u/>
      <sz val="14"/>
      <color indexed="12"/>
      <name val="CordiaUPC"/>
      <family val="2"/>
      <charset val="22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sz val="12"/>
      <name val="นูลมรผ"/>
      <charset val="222"/>
    </font>
    <font>
      <sz val="12"/>
      <name val="新細明體"/>
      <charset val="136"/>
    </font>
    <font>
      <sz val="11"/>
      <color theme="1"/>
      <name val="Cordia New"/>
      <family val="2"/>
      <charset val="222"/>
    </font>
    <font>
      <sz val="11"/>
      <color theme="1"/>
      <name val="Calibri"/>
      <family val="2"/>
      <charset val="222"/>
      <scheme val="minor"/>
    </font>
    <font>
      <i/>
      <sz val="11"/>
      <color theme="1"/>
      <name val="Arial"/>
      <family val="2"/>
    </font>
    <font>
      <sz val="10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hair">
        <color auto="1"/>
      </bottom>
      <diagonal/>
    </border>
  </borders>
  <cellStyleXfs count="309">
    <xf numFmtId="0" fontId="0" fillId="0" borderId="0"/>
    <xf numFmtId="0" fontId="7" fillId="0" borderId="0"/>
    <xf numFmtId="0" fontId="8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6" fillId="0" borderId="0"/>
    <xf numFmtId="0" fontId="17" fillId="0" borderId="0" applyNumberFormat="0" applyFill="0" applyBorder="0" applyAlignment="0" applyProtection="0"/>
    <xf numFmtId="0" fontId="18" fillId="0" borderId="0" applyFill="0" applyBorder="0" applyAlignment="0"/>
    <xf numFmtId="39" fontId="19" fillId="0" borderId="0"/>
    <xf numFmtId="166" fontId="20" fillId="0" borderId="0"/>
    <xf numFmtId="166" fontId="20" fillId="0" borderId="0"/>
    <xf numFmtId="166" fontId="20" fillId="0" borderId="0"/>
    <xf numFmtId="166" fontId="20" fillId="0" borderId="0"/>
    <xf numFmtId="166" fontId="20" fillId="0" borderId="0"/>
    <xf numFmtId="166" fontId="20" fillId="0" borderId="0"/>
    <xf numFmtId="166" fontId="20" fillId="0" borderId="0"/>
    <xf numFmtId="166" fontId="20" fillId="0" borderId="0"/>
    <xf numFmtId="167" fontId="21" fillId="0" borderId="0" applyFill="0" applyBorder="0" applyAlignment="0" applyProtection="0"/>
    <xf numFmtId="40" fontId="21" fillId="0" borderId="0" applyFill="0" applyBorder="0" applyAlignment="0" applyProtection="0"/>
    <xf numFmtId="168" fontId="14" fillId="11" borderId="0" applyFill="0" applyBorder="0" applyAlignment="0">
      <alignment vertical="top"/>
    </xf>
    <xf numFmtId="169" fontId="14" fillId="0" borderId="0" applyFill="0" applyBorder="0" applyAlignment="0" applyProtection="0"/>
    <xf numFmtId="41" fontId="22" fillId="0" borderId="0" applyFont="0" applyFill="0" applyBorder="0" applyAlignment="0" applyProtection="0"/>
    <xf numFmtId="4" fontId="8" fillId="0" borderId="0" applyFont="0" applyFill="0" applyBorder="0" applyAlignment="0" applyProtection="0"/>
    <xf numFmtId="170" fontId="2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22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170" fontId="74" fillId="0" borderId="0" applyFont="0" applyFill="0" applyBorder="0" applyAlignment="0" applyProtection="0"/>
    <xf numFmtId="171" fontId="24" fillId="0" borderId="0" applyFill="0" applyBorder="0"/>
    <xf numFmtId="172" fontId="24" fillId="0" borderId="0" applyFill="0" applyBorder="0"/>
    <xf numFmtId="173" fontId="16" fillId="0" borderId="0"/>
    <xf numFmtId="3" fontId="15" fillId="0" borderId="0" applyFont="0" applyFill="0" applyBorder="0" applyAlignment="0" applyProtection="0"/>
    <xf numFmtId="0" fontId="25" fillId="0" borderId="0" applyNumberFormat="0" applyAlignment="0">
      <alignment horizontal="left"/>
    </xf>
    <xf numFmtId="0" fontId="26" fillId="0" borderId="0">
      <alignment horizontal="left"/>
    </xf>
    <xf numFmtId="0" fontId="27" fillId="0" borderId="0"/>
    <xf numFmtId="0" fontId="28" fillId="0" borderId="0">
      <alignment horizontal="left"/>
    </xf>
    <xf numFmtId="174" fontId="14" fillId="11" borderId="3" applyFill="0" applyBorder="0" applyAlignment="0">
      <alignment horizontal="right"/>
    </xf>
    <xf numFmtId="3" fontId="15" fillId="0" borderId="0" applyFont="0" applyFill="0" applyBorder="0" applyAlignment="0" applyProtection="0"/>
    <xf numFmtId="175" fontId="16" fillId="0" borderId="0"/>
    <xf numFmtId="176" fontId="29" fillId="12" borderId="0">
      <protection hidden="1"/>
    </xf>
    <xf numFmtId="177" fontId="30" fillId="0" borderId="0" applyFill="0">
      <alignment horizontal="center"/>
    </xf>
    <xf numFmtId="14" fontId="30" fillId="0" borderId="0" applyFill="0" applyBorder="0">
      <alignment horizontal="center"/>
    </xf>
    <xf numFmtId="178" fontId="30" fillId="0" borderId="0" applyFill="0">
      <alignment horizontal="center"/>
    </xf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179" fontId="16" fillId="0" borderId="0"/>
    <xf numFmtId="0" fontId="17" fillId="0" borderId="0" applyNumberFormat="0" applyFill="0" applyBorder="0" applyAlignment="0" applyProtection="0"/>
    <xf numFmtId="0" fontId="32" fillId="0" borderId="0" applyNumberFormat="0" applyAlignment="0">
      <alignment horizontal="left"/>
    </xf>
    <xf numFmtId="180" fontId="22" fillId="0" borderId="0" applyFont="0" applyFill="0" applyBorder="0" applyAlignment="0" applyProtection="0"/>
    <xf numFmtId="0" fontId="33" fillId="0" borderId="0">
      <alignment horizontal="left"/>
    </xf>
    <xf numFmtId="0" fontId="34" fillId="0" borderId="0">
      <alignment horizontal="left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horizontal="left"/>
    </xf>
    <xf numFmtId="0" fontId="36" fillId="0" borderId="7" applyFont="0" applyFill="0" applyBorder="0">
      <alignment horizontal="center" vertical="justify" wrapText="1"/>
    </xf>
    <xf numFmtId="0" fontId="36" fillId="0" borderId="7" applyFont="0" applyFill="0" applyBorder="0">
      <alignment horizontal="centerContinuous" vertical="justify" wrapText="1"/>
    </xf>
    <xf numFmtId="0" fontId="24" fillId="0" borderId="0" applyFill="0" applyBorder="0"/>
    <xf numFmtId="0" fontId="22" fillId="0" borderId="0" applyFont="0" applyFill="0" applyBorder="0"/>
    <xf numFmtId="0" fontId="22" fillId="0" borderId="0" applyFont="0" applyFill="0" applyBorder="0"/>
    <xf numFmtId="0" fontId="22" fillId="0" borderId="0" applyFont="0" applyFill="0" applyBorder="0">
      <alignment vertical="justify" wrapText="1"/>
    </xf>
    <xf numFmtId="38" fontId="37" fillId="13" borderId="0" applyNumberFormat="0" applyBorder="0" applyAlignment="0" applyProtection="0"/>
    <xf numFmtId="0" fontId="38" fillId="0" borderId="0">
      <alignment horizontal="left"/>
    </xf>
    <xf numFmtId="0" fontId="38" fillId="0" borderId="0">
      <alignment horizontal="left"/>
    </xf>
    <xf numFmtId="0" fontId="38" fillId="0" borderId="0">
      <alignment horizontal="left"/>
    </xf>
    <xf numFmtId="0" fontId="39" fillId="0" borderId="8" applyNumberFormat="0" applyAlignment="0" applyProtection="0">
      <alignment horizontal="left" vertical="center"/>
    </xf>
    <xf numFmtId="0" fontId="39" fillId="0" borderId="2">
      <alignment horizontal="left" vertical="center"/>
    </xf>
    <xf numFmtId="0" fontId="40" fillId="0" borderId="0">
      <alignment horizontal="left"/>
    </xf>
    <xf numFmtId="0" fontId="41" fillId="0" borderId="9">
      <alignment horizontal="left" vertical="top"/>
    </xf>
    <xf numFmtId="0" fontId="42" fillId="0" borderId="0">
      <alignment horizontal="left"/>
    </xf>
    <xf numFmtId="0" fontId="43" fillId="0" borderId="9">
      <alignment horizontal="left" vertical="top"/>
    </xf>
    <xf numFmtId="0" fontId="44" fillId="0" borderId="0">
      <alignment horizontal="left"/>
    </xf>
    <xf numFmtId="181" fontId="21" fillId="0" borderId="0" applyFill="0" applyBorder="0" applyAlignment="0" applyProtection="0"/>
    <xf numFmtId="10" fontId="37" fillId="14" borderId="7" applyNumberFormat="0" applyBorder="0" applyAlignment="0" applyProtection="0"/>
    <xf numFmtId="17" fontId="45" fillId="0" borderId="0" applyFill="0" applyBorder="0">
      <alignment horizontal="center"/>
    </xf>
    <xf numFmtId="182" fontId="22" fillId="0" borderId="0" applyFill="0" applyBorder="0">
      <alignment horizontal="center"/>
    </xf>
    <xf numFmtId="183" fontId="22" fillId="0" borderId="0" applyFont="0" applyFill="0" applyBorder="0"/>
    <xf numFmtId="184" fontId="22" fillId="0" borderId="0" applyFont="0" applyFill="0" applyBorder="0"/>
    <xf numFmtId="0" fontId="46" fillId="0" borderId="0" applyNumberFormat="0" applyFill="0" applyBorder="0" applyAlignment="0" applyProtection="0"/>
    <xf numFmtId="0" fontId="15" fillId="0" borderId="0"/>
    <xf numFmtId="37" fontId="47" fillId="0" borderId="0"/>
    <xf numFmtId="185" fontId="48" fillId="0" borderId="0"/>
    <xf numFmtId="186" fontId="24" fillId="0" borderId="0" applyFont="0" applyFill="0" applyBorder="0"/>
    <xf numFmtId="187" fontId="22" fillId="0" borderId="0" applyFont="0" applyFill="0" applyBorder="0"/>
    <xf numFmtId="0" fontId="75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7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7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5" fillId="0" borderId="0"/>
    <xf numFmtId="0" fontId="23" fillId="0" borderId="0"/>
    <xf numFmtId="0" fontId="75" fillId="0" borderId="0"/>
    <xf numFmtId="188" fontId="22" fillId="0" borderId="0" applyFont="0" applyFill="0" applyBorder="0"/>
    <xf numFmtId="189" fontId="22" fillId="0" borderId="0"/>
    <xf numFmtId="190" fontId="22" fillId="0" borderId="0" applyFont="0" applyFill="0" applyBorder="0">
      <alignment vertical="justify" wrapText="1"/>
    </xf>
    <xf numFmtId="0" fontId="49" fillId="0" borderId="0"/>
    <xf numFmtId="0" fontId="1" fillId="2" borderId="6" applyNumberFormat="0" applyFont="0" applyAlignment="0" applyProtection="0"/>
    <xf numFmtId="0" fontId="1" fillId="2" borderId="6" applyNumberFormat="0" applyFont="0" applyAlignment="0" applyProtection="0"/>
    <xf numFmtId="0" fontId="1" fillId="2" borderId="6" applyNumberFormat="0" applyFont="0" applyAlignment="0" applyProtection="0"/>
    <xf numFmtId="0" fontId="50" fillId="0" borderId="0">
      <alignment horizontal="left"/>
    </xf>
    <xf numFmtId="191" fontId="14" fillId="11" borderId="0" applyFill="0" applyBorder="0" applyAlignment="0" applyProtection="0">
      <protection locked="0"/>
    </xf>
    <xf numFmtId="5" fontId="14" fillId="11" borderId="0" applyFill="0" applyBorder="0" applyAlignment="0" applyProtection="0">
      <alignment vertical="top"/>
    </xf>
    <xf numFmtId="192" fontId="14" fillId="0" borderId="0" applyFill="0" applyBorder="0" applyAlignment="0" applyProtection="0"/>
    <xf numFmtId="10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2" fillId="0" borderId="0" applyFont="0" applyFill="0" applyBorder="0" applyAlignment="0" applyProtection="0"/>
    <xf numFmtId="37" fontId="23" fillId="0" borderId="0"/>
    <xf numFmtId="1" fontId="15" fillId="0" borderId="10" applyNumberFormat="0" applyFill="0" applyAlignment="0" applyProtection="0">
      <alignment horizontal="center" vertical="center"/>
    </xf>
    <xf numFmtId="193" fontId="51" fillId="0" borderId="0" applyNumberFormat="0" applyFill="0" applyBorder="0" applyAlignment="0" applyProtection="0">
      <alignment horizontal="left"/>
    </xf>
    <xf numFmtId="0" fontId="34" fillId="0" borderId="11">
      <alignment vertical="center"/>
    </xf>
    <xf numFmtId="4" fontId="52" fillId="15" borderId="12" applyNumberFormat="0" applyProtection="0">
      <alignment vertical="center"/>
    </xf>
    <xf numFmtId="4" fontId="53" fillId="16" borderId="12" applyNumberFormat="0" applyProtection="0">
      <alignment vertical="center"/>
    </xf>
    <xf numFmtId="4" fontId="52" fillId="16" borderId="12" applyNumberFormat="0" applyProtection="0">
      <alignment horizontal="left" vertical="center" indent="1"/>
    </xf>
    <xf numFmtId="0" fontId="52" fillId="16" borderId="12" applyNumberFormat="0" applyProtection="0">
      <alignment horizontal="left" vertical="top" indent="1"/>
    </xf>
    <xf numFmtId="4" fontId="52" fillId="17" borderId="0" applyNumberFormat="0" applyProtection="0">
      <alignment horizontal="left" vertical="center" indent="1"/>
    </xf>
    <xf numFmtId="4" fontId="54" fillId="3" borderId="12" applyNumberFormat="0" applyProtection="0">
      <alignment horizontal="right" vertical="center"/>
    </xf>
    <xf numFmtId="4" fontId="54" fillId="4" borderId="12" applyNumberFormat="0" applyProtection="0">
      <alignment horizontal="right" vertical="center"/>
    </xf>
    <xf numFmtId="4" fontId="54" fillId="8" borderId="12" applyNumberFormat="0" applyProtection="0">
      <alignment horizontal="right" vertical="center"/>
    </xf>
    <xf numFmtId="4" fontId="54" fillId="6" borderId="12" applyNumberFormat="0" applyProtection="0">
      <alignment horizontal="right" vertical="center"/>
    </xf>
    <xf numFmtId="4" fontId="54" fillId="7" borderId="12" applyNumberFormat="0" applyProtection="0">
      <alignment horizontal="right" vertical="center"/>
    </xf>
    <xf numFmtId="4" fontId="54" fillId="10" borderId="12" applyNumberFormat="0" applyProtection="0">
      <alignment horizontal="right" vertical="center"/>
    </xf>
    <xf numFmtId="4" fontId="54" fillId="9" borderId="12" applyNumberFormat="0" applyProtection="0">
      <alignment horizontal="right" vertical="center"/>
    </xf>
    <xf numFmtId="4" fontId="54" fillId="18" borderId="12" applyNumberFormat="0" applyProtection="0">
      <alignment horizontal="right" vertical="center"/>
    </xf>
    <xf numFmtId="4" fontId="54" fillId="5" borderId="12" applyNumberFormat="0" applyProtection="0">
      <alignment horizontal="right" vertical="center"/>
    </xf>
    <xf numFmtId="4" fontId="52" fillId="19" borderId="13" applyNumberFormat="0" applyProtection="0">
      <alignment horizontal="left" vertical="center" indent="1"/>
    </xf>
    <xf numFmtId="4" fontId="54" fillId="20" borderId="0" applyNumberFormat="0" applyProtection="0">
      <alignment horizontal="left" vertical="center" indent="1"/>
    </xf>
    <xf numFmtId="4" fontId="55" fillId="21" borderId="0" applyNumberFormat="0" applyProtection="0">
      <alignment horizontal="left" vertical="center" indent="1"/>
    </xf>
    <xf numFmtId="4" fontId="54" fillId="22" borderId="12" applyNumberFormat="0" applyProtection="0">
      <alignment horizontal="right" vertical="center"/>
    </xf>
    <xf numFmtId="4" fontId="54" fillId="20" borderId="0" applyNumberFormat="0" applyProtection="0">
      <alignment horizontal="left" vertical="center" indent="1"/>
    </xf>
    <xf numFmtId="4" fontId="54" fillId="17" borderId="0" applyNumberFormat="0" applyProtection="0">
      <alignment horizontal="left" vertical="center" indent="1"/>
    </xf>
    <xf numFmtId="0" fontId="15" fillId="21" borderId="12" applyNumberFormat="0" applyProtection="0">
      <alignment horizontal="left" vertical="center" indent="1"/>
    </xf>
    <xf numFmtId="0" fontId="15" fillId="21" borderId="12" applyNumberFormat="0" applyProtection="0">
      <alignment horizontal="left" vertical="top" indent="1"/>
    </xf>
    <xf numFmtId="0" fontId="15" fillId="17" borderId="12" applyNumberFormat="0" applyProtection="0">
      <alignment horizontal="left" vertical="center" indent="1"/>
    </xf>
    <xf numFmtId="0" fontId="15" fillId="17" borderId="12" applyNumberFormat="0" applyProtection="0">
      <alignment horizontal="left" vertical="top" indent="1"/>
    </xf>
    <xf numFmtId="0" fontId="15" fillId="23" borderId="12" applyNumberFormat="0" applyProtection="0">
      <alignment horizontal="left" vertical="center" indent="1"/>
    </xf>
    <xf numFmtId="0" fontId="15" fillId="23" borderId="12" applyNumberFormat="0" applyProtection="0">
      <alignment horizontal="left" vertical="top" indent="1"/>
    </xf>
    <xf numFmtId="0" fontId="15" fillId="24" borderId="12" applyNumberFormat="0" applyProtection="0">
      <alignment horizontal="left" vertical="center" indent="1"/>
    </xf>
    <xf numFmtId="0" fontId="15" fillId="24" borderId="12" applyNumberFormat="0" applyProtection="0">
      <alignment horizontal="left" vertical="top" indent="1"/>
    </xf>
    <xf numFmtId="4" fontId="54" fillId="14" borderId="12" applyNumberFormat="0" applyProtection="0">
      <alignment vertical="center"/>
    </xf>
    <xf numFmtId="4" fontId="56" fillId="14" borderId="12" applyNumberFormat="0" applyProtection="0">
      <alignment vertical="center"/>
    </xf>
    <xf numFmtId="4" fontId="54" fillId="14" borderId="12" applyNumberFormat="0" applyProtection="0">
      <alignment horizontal="left" vertical="center" indent="1"/>
    </xf>
    <xf numFmtId="0" fontId="54" fillId="14" borderId="12" applyNumberFormat="0" applyProtection="0">
      <alignment horizontal="left" vertical="top" indent="1"/>
    </xf>
    <xf numFmtId="4" fontId="54" fillId="20" borderId="12" applyNumberFormat="0" applyProtection="0">
      <alignment horizontal="right" vertical="center"/>
    </xf>
    <xf numFmtId="4" fontId="56" fillId="20" borderId="12" applyNumberFormat="0" applyProtection="0">
      <alignment horizontal="right" vertical="center"/>
    </xf>
    <xf numFmtId="4" fontId="54" fillId="22" borderId="12" applyNumberFormat="0" applyProtection="0">
      <alignment horizontal="left" vertical="center" indent="1"/>
    </xf>
    <xf numFmtId="0" fontId="54" fillId="17" borderId="12" applyNumberFormat="0" applyProtection="0">
      <alignment horizontal="left" vertical="top" indent="1"/>
    </xf>
    <xf numFmtId="4" fontId="57" fillId="25" borderId="0" applyNumberFormat="0" applyProtection="0">
      <alignment horizontal="left" vertical="center" indent="1"/>
    </xf>
    <xf numFmtId="4" fontId="58" fillId="20" borderId="12" applyNumberFormat="0" applyProtection="0">
      <alignment horizontal="right" vertical="center"/>
    </xf>
    <xf numFmtId="0" fontId="59" fillId="26" borderId="0" applyNumberFormat="0" applyBorder="0" applyAlignment="0" applyProtection="0"/>
    <xf numFmtId="0" fontId="15" fillId="0" borderId="0" applyNumberFormat="0" applyFont="0" applyFill="0" applyBorder="0" applyAlignment="0" applyProtection="0"/>
    <xf numFmtId="0" fontId="59" fillId="26" borderId="0" applyNumberFormat="0" applyBorder="0" applyAlignment="0" applyProtection="0"/>
    <xf numFmtId="0" fontId="15" fillId="14" borderId="0" applyNumberFormat="0" applyAlignment="0" applyProtection="0"/>
    <xf numFmtId="3" fontId="15" fillId="0" borderId="0" applyNumberFormat="0" applyFont="0" applyFill="0" applyBorder="0" applyAlignment="0" applyProtection="0"/>
    <xf numFmtId="0" fontId="59" fillId="26" borderId="0" applyNumberFormat="0" applyBorder="0" applyAlignment="0" applyProtection="0"/>
    <xf numFmtId="0" fontId="15" fillId="14" borderId="0" applyNumberFormat="0" applyBorder="0" applyAlignment="0" applyProtection="0"/>
    <xf numFmtId="3" fontId="15" fillId="0" borderId="0" applyNumberFormat="0" applyFont="0" applyFill="0" applyBorder="0" applyAlignment="0" applyProtection="0"/>
    <xf numFmtId="0" fontId="15" fillId="27" borderId="0" applyNumberFormat="0" applyBorder="0" applyAlignment="0" applyProtection="0"/>
    <xf numFmtId="0" fontId="59" fillId="27" borderId="0" applyNumberFormat="0" applyBorder="0" applyAlignment="0" applyProtection="0"/>
    <xf numFmtId="3" fontId="15" fillId="0" borderId="0" applyNumberFormat="0" applyFont="0" applyFill="0" applyBorder="0" applyAlignment="0" applyProtection="0"/>
    <xf numFmtId="3" fontId="59" fillId="28" borderId="0" applyNumberFormat="0" applyBorder="0" applyAlignment="0" applyProtection="0"/>
    <xf numFmtId="3" fontId="59" fillId="28" borderId="0" applyNumberFormat="0" applyBorder="0" applyAlignment="0" applyProtection="0"/>
    <xf numFmtId="3" fontId="15" fillId="0" borderId="0" applyNumberFormat="0" applyFont="0" applyFill="0" applyBorder="0" applyAlignment="0" applyProtection="0"/>
    <xf numFmtId="3" fontId="59" fillId="29" borderId="0" applyNumberFormat="0" applyBorder="0" applyAlignment="0" applyProtection="0"/>
    <xf numFmtId="3" fontId="59" fillId="29" borderId="0" applyNumberFormat="0" applyBorder="0" applyAlignment="0" applyProtection="0"/>
    <xf numFmtId="0" fontId="15" fillId="0" borderId="0" applyFont="0" applyFill="0" applyBorder="0" applyAlignment="0" applyProtection="0"/>
    <xf numFmtId="3" fontId="15" fillId="13" borderId="0" applyFont="0" applyBorder="0" applyAlignment="0" applyProtection="0"/>
    <xf numFmtId="0" fontId="15" fillId="29" borderId="0" applyNumberFormat="0" applyFont="0" applyBorder="0" applyAlignment="0" applyProtection="0"/>
    <xf numFmtId="4" fontId="15" fillId="13" borderId="0" applyFont="0" applyBorder="0" applyAlignment="0" applyProtection="0"/>
    <xf numFmtId="0" fontId="31" fillId="0" borderId="0"/>
    <xf numFmtId="3" fontId="60" fillId="16" borderId="7">
      <alignment horizontal="left" vertical="top" wrapText="1"/>
      <protection locked="0"/>
    </xf>
    <xf numFmtId="0" fontId="15" fillId="0" borderId="0"/>
    <xf numFmtId="43" fontId="16" fillId="0" borderId="0" applyFont="0" applyFill="0" applyBorder="0" applyAlignment="0" applyProtection="0"/>
    <xf numFmtId="40" fontId="61" fillId="0" borderId="0" applyBorder="0">
      <alignment horizontal="right"/>
    </xf>
    <xf numFmtId="0" fontId="62" fillId="0" borderId="0">
      <alignment horizontal="left"/>
    </xf>
    <xf numFmtId="0" fontId="35" fillId="0" borderId="0">
      <alignment horizontal="left"/>
    </xf>
    <xf numFmtId="0" fontId="42" fillId="0" borderId="0"/>
    <xf numFmtId="0" fontId="40" fillId="0" borderId="0"/>
    <xf numFmtId="0" fontId="35" fillId="0" borderId="0"/>
    <xf numFmtId="0" fontId="63" fillId="0" borderId="0" applyNumberFormat="0" applyFill="0" applyBorder="0" applyAlignment="0" applyProtection="0"/>
    <xf numFmtId="0" fontId="64" fillId="0" borderId="0"/>
    <xf numFmtId="0" fontId="64" fillId="0" borderId="0"/>
    <xf numFmtId="0" fontId="65" fillId="0" borderId="0"/>
    <xf numFmtId="0" fontId="65" fillId="0" borderId="0"/>
    <xf numFmtId="0" fontId="64" fillId="0" borderId="0"/>
    <xf numFmtId="0" fontId="64" fillId="0" borderId="0"/>
    <xf numFmtId="0" fontId="63" fillId="0" borderId="0" applyNumberFormat="0" applyFill="0" applyBorder="0" applyAlignment="0" applyProtection="0"/>
    <xf numFmtId="0" fontId="66" fillId="0" borderId="0">
      <alignment horizontal="center" vertical="top"/>
    </xf>
    <xf numFmtId="0" fontId="65" fillId="0" borderId="0"/>
    <xf numFmtId="0" fontId="64" fillId="0" borderId="0"/>
    <xf numFmtId="0" fontId="18" fillId="0" borderId="0"/>
    <xf numFmtId="0" fontId="67" fillId="0" borderId="0"/>
    <xf numFmtId="194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6" fontId="16" fillId="0" borderId="0" applyFont="0" applyFill="0" applyBorder="0" applyAlignment="0" applyProtection="0"/>
    <xf numFmtId="196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97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/>
    <xf numFmtId="19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2" fontId="70" fillId="0" borderId="0" applyFont="0" applyFill="0" applyBorder="0" applyAlignment="0" applyProtection="0"/>
    <xf numFmtId="44" fontId="70" fillId="0" borderId="0" applyFon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9" fontId="72" fillId="0" borderId="0" applyFont="0" applyFill="0" applyBorder="0" applyAlignment="0" applyProtection="0"/>
    <xf numFmtId="0" fontId="15" fillId="0" borderId="0"/>
    <xf numFmtId="0" fontId="8" fillId="0" borderId="0"/>
    <xf numFmtId="0" fontId="22" fillId="0" borderId="0"/>
    <xf numFmtId="198" fontId="72" fillId="0" borderId="0" applyFont="0" applyFill="0" applyBorder="0" applyAlignment="0" applyProtection="0"/>
    <xf numFmtId="199" fontId="72" fillId="0" borderId="0" applyFont="0" applyFill="0" applyBorder="0" applyAlignment="0" applyProtection="0"/>
    <xf numFmtId="20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72" fillId="0" borderId="0"/>
    <xf numFmtId="43" fontId="16" fillId="0" borderId="0" applyFont="0" applyFill="0" applyBorder="0" applyAlignment="0" applyProtection="0"/>
    <xf numFmtId="0" fontId="73" fillId="0" borderId="0"/>
  </cellStyleXfs>
  <cellXfs count="121">
    <xf numFmtId="0" fontId="0" fillId="0" borderId="0" xfId="0"/>
    <xf numFmtId="0" fontId="2" fillId="0" borderId="0" xfId="0" applyFont="1" applyFill="1" applyAlignment="1">
      <alignment vertical="center"/>
    </xf>
    <xf numFmtId="164" fontId="3" fillId="0" borderId="0" xfId="0" quotePrefix="1" applyNumberFormat="1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Continuous" vertical="center"/>
    </xf>
    <xf numFmtId="164" fontId="6" fillId="0" borderId="0" xfId="0" applyNumberFormat="1" applyFont="1" applyFill="1" applyAlignment="1">
      <alignment horizontal="centerContinuous" vertical="center"/>
    </xf>
    <xf numFmtId="164" fontId="3" fillId="0" borderId="0" xfId="0" applyNumberFormat="1" applyFont="1" applyFill="1" applyAlignment="1">
      <alignment horizontal="left" vertical="center"/>
    </xf>
    <xf numFmtId="37" fontId="2" fillId="0" borderId="0" xfId="1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quotePrefix="1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0" xfId="0" quotePrefix="1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quotePrefix="1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4" xfId="0" applyNumberFormat="1" applyFont="1" applyFill="1" applyBorder="1" applyAlignment="1">
      <alignment horizontal="right" vertical="center"/>
    </xf>
    <xf numFmtId="38" fontId="3" fillId="0" borderId="0" xfId="0" applyNumberFormat="1" applyFont="1" applyFill="1" applyAlignment="1">
      <alignment horizontal="centerContinuous" vertical="center"/>
    </xf>
    <xf numFmtId="41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43" fontId="3" fillId="0" borderId="0" xfId="3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3" fillId="0" borderId="0" xfId="0" quotePrefix="1" applyFont="1" applyFill="1" applyAlignment="1">
      <alignment horizontal="right" vertical="center"/>
    </xf>
    <xf numFmtId="0" fontId="3" fillId="0" borderId="1" xfId="0" quotePrefix="1" applyFont="1" applyFill="1" applyBorder="1" applyAlignment="1">
      <alignment horizontal="right" vertical="center"/>
    </xf>
    <xf numFmtId="0" fontId="3" fillId="0" borderId="1" xfId="0" quotePrefix="1" applyFont="1" applyFill="1" applyBorder="1" applyAlignment="1">
      <alignment vertical="center"/>
    </xf>
    <xf numFmtId="0" fontId="3" fillId="0" borderId="0" xfId="0" quotePrefix="1" applyFont="1" applyFill="1" applyAlignment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3" quotePrefix="1" applyNumberFormat="1" applyFont="1" applyFill="1" applyAlignment="1" applyProtection="1">
      <alignment horizontal="center" vertical="center"/>
    </xf>
    <xf numFmtId="37" fontId="2" fillId="0" borderId="0" xfId="0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vertical="center"/>
    </xf>
    <xf numFmtId="41" fontId="3" fillId="0" borderId="0" xfId="3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quotePrefix="1" applyFont="1" applyFill="1" applyAlignment="1">
      <alignment horizontal="left" vertical="center"/>
    </xf>
    <xf numFmtId="41" fontId="3" fillId="0" borderId="1" xfId="3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Alignment="1">
      <alignment horizontal="left" vertical="center"/>
    </xf>
    <xf numFmtId="41" fontId="3" fillId="0" borderId="0" xfId="3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Alignment="1">
      <alignment horizontal="right"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quotePrefix="1" applyFont="1" applyFill="1" applyBorder="1" applyAlignment="1">
      <alignment horizontal="left" vertical="center"/>
    </xf>
    <xf numFmtId="37" fontId="2" fillId="0" borderId="0" xfId="0" applyNumberFormat="1" applyFont="1" applyFill="1" applyAlignment="1">
      <alignment vertical="center"/>
    </xf>
    <xf numFmtId="41" fontId="3" fillId="0" borderId="2" xfId="3" applyNumberFormat="1" applyFont="1" applyFill="1" applyBorder="1" applyAlignment="1">
      <alignment horizontal="right" vertical="center"/>
    </xf>
    <xf numFmtId="41" fontId="3" fillId="0" borderId="3" xfId="3" applyNumberFormat="1" applyFont="1" applyFill="1" applyBorder="1" applyAlignment="1">
      <alignment horizontal="right" vertical="center"/>
    </xf>
    <xf numFmtId="41" fontId="11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Border="1" applyAlignment="1">
      <alignment horizontal="centerContinuous" vertical="center"/>
    </xf>
    <xf numFmtId="164" fontId="3" fillId="0" borderId="0" xfId="0" applyNumberFormat="1" applyFont="1" applyFill="1" applyBorder="1" applyAlignment="1">
      <alignment horizontal="centerContinuous" vertical="center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164" fontId="3" fillId="0" borderId="0" xfId="0" quotePrefix="1" applyNumberFormat="1" applyFont="1" applyFill="1" applyBorder="1" applyAlignment="1">
      <alignment horizontal="left" vertical="center"/>
    </xf>
    <xf numFmtId="41" fontId="3" fillId="0" borderId="4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38" fontId="3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7" fontId="3" fillId="0" borderId="0" xfId="0" applyNumberFormat="1" applyFont="1" applyFill="1" applyBorder="1" applyAlignment="1">
      <alignment horizontal="left" vertical="center"/>
    </xf>
    <xf numFmtId="38" fontId="3" fillId="0" borderId="0" xfId="0" applyNumberFormat="1" applyFont="1" applyFill="1" applyBorder="1" applyAlignment="1">
      <alignment horizontal="centerContinuous" vertical="center"/>
    </xf>
    <xf numFmtId="38" fontId="3" fillId="0" borderId="0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 vertical="center"/>
    </xf>
    <xf numFmtId="41" fontId="12" fillId="0" borderId="0" xfId="0" applyNumberFormat="1" applyFont="1" applyFill="1" applyBorder="1" applyAlignment="1">
      <alignment horizontal="right" vertical="center"/>
    </xf>
    <xf numFmtId="37" fontId="12" fillId="0" borderId="0" xfId="0" applyNumberFormat="1" applyFont="1" applyFill="1" applyAlignment="1">
      <alignment vertical="center"/>
    </xf>
    <xf numFmtId="43" fontId="3" fillId="0" borderId="0" xfId="3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164" fontId="3" fillId="0" borderId="0" xfId="3" quotePrefix="1" applyNumberFormat="1" applyFont="1" applyFill="1" applyBorder="1" applyAlignment="1">
      <alignment horizontal="right" vertical="center"/>
    </xf>
    <xf numFmtId="164" fontId="3" fillId="0" borderId="0" xfId="3" applyNumberFormat="1" applyFont="1" applyFill="1" applyBorder="1" applyAlignment="1">
      <alignment horizontal="right" vertical="center"/>
    </xf>
    <xf numFmtId="37" fontId="76" fillId="0" borderId="0" xfId="0" applyNumberFormat="1" applyFont="1" applyFill="1" applyAlignment="1">
      <alignment horizontal="center" vertical="center"/>
    </xf>
    <xf numFmtId="37" fontId="9" fillId="0" borderId="0" xfId="0" applyNumberFormat="1" applyFont="1" applyFill="1" applyAlignment="1">
      <alignment vertical="center"/>
    </xf>
    <xf numFmtId="37" fontId="76" fillId="0" borderId="0" xfId="0" applyNumberFormat="1" applyFont="1" applyFill="1" applyBorder="1" applyAlignment="1">
      <alignment horizontal="center" vertical="center"/>
    </xf>
    <xf numFmtId="0" fontId="9" fillId="0" borderId="0" xfId="0" applyFont="1"/>
    <xf numFmtId="41" fontId="13" fillId="0" borderId="1" xfId="3" applyNumberFormat="1" applyFont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41" fontId="13" fillId="0" borderId="0" xfId="3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41" fontId="13" fillId="0" borderId="0" xfId="3" applyNumberFormat="1" applyFont="1" applyFill="1" applyBorder="1" applyAlignment="1">
      <alignment horizontal="right" vertical="center"/>
    </xf>
    <xf numFmtId="0" fontId="3" fillId="0" borderId="14" xfId="0" quotePrefix="1" applyNumberFormat="1" applyFont="1" applyFill="1" applyBorder="1" applyAlignment="1">
      <alignment horizontal="left" vertical="center"/>
    </xf>
    <xf numFmtId="0" fontId="3" fillId="0" borderId="14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64" fontId="3" fillId="0" borderId="0" xfId="3" applyNumberFormat="1" applyFont="1" applyFill="1" applyAlignment="1">
      <alignment horizontal="right" vertical="center"/>
    </xf>
    <xf numFmtId="41" fontId="3" fillId="0" borderId="0" xfId="3" applyNumberFormat="1" applyFont="1" applyAlignment="1">
      <alignment horizontal="right" vertical="center"/>
    </xf>
    <xf numFmtId="41" fontId="3" fillId="0" borderId="0" xfId="0" applyNumberFormat="1" applyFont="1" applyAlignment="1">
      <alignment horizontal="right" vertical="center"/>
    </xf>
    <xf numFmtId="0" fontId="3" fillId="0" borderId="0" xfId="0" applyNumberFormat="1" applyFont="1" applyFill="1" applyAlignment="1" applyProtection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38" fontId="3" fillId="0" borderId="1" xfId="0" applyNumberFormat="1" applyFont="1" applyFill="1" applyBorder="1" applyAlignment="1">
      <alignment horizontal="center" vertical="center"/>
    </xf>
    <xf numFmtId="164" fontId="3" fillId="0" borderId="1" xfId="0" quotePrefix="1" applyNumberFormat="1" applyFont="1" applyFill="1" applyBorder="1" applyAlignment="1">
      <alignment horizontal="center" vertical="center"/>
    </xf>
  </cellXfs>
  <cellStyles count="309">
    <cellStyle name="75" xfId="5" xr:uid="{00000000-0005-0000-0000-000032000000}"/>
    <cellStyle name="Body" xfId="6" xr:uid="{00000000-0005-0000-0000-000033000000}"/>
    <cellStyle name="Calc Currency (0)" xfId="7" xr:uid="{00000000-0005-0000-0000-000034000000}"/>
    <cellStyle name="comic" xfId="8" xr:uid="{00000000-0005-0000-0000-000035000000}"/>
    <cellStyle name="Comma" xfId="3" builtinId="3"/>
    <cellStyle name="Comma  - Style1" xfId="9" xr:uid="{00000000-0005-0000-0000-000036000000}"/>
    <cellStyle name="Comma  - Style2" xfId="10" xr:uid="{00000000-0005-0000-0000-000037000000}"/>
    <cellStyle name="Comma  - Style3" xfId="11" xr:uid="{00000000-0005-0000-0000-000038000000}"/>
    <cellStyle name="Comma  - Style4" xfId="12" xr:uid="{00000000-0005-0000-0000-000039000000}"/>
    <cellStyle name="Comma  - Style5" xfId="13" xr:uid="{00000000-0005-0000-0000-00003A000000}"/>
    <cellStyle name="Comma  - Style6" xfId="14" xr:uid="{00000000-0005-0000-0000-00003B000000}"/>
    <cellStyle name="Comma  - Style7" xfId="15" xr:uid="{00000000-0005-0000-0000-00003C000000}"/>
    <cellStyle name="Comma  - Style8" xfId="16" xr:uid="{00000000-0005-0000-0000-00003D000000}"/>
    <cellStyle name="Comma (0.0)" xfId="17" xr:uid="{00000000-0005-0000-0000-00003E000000}"/>
    <cellStyle name="Comma (0.00)" xfId="18" xr:uid="{00000000-0005-0000-0000-00003F000000}"/>
    <cellStyle name="Comma (hidden)" xfId="19" xr:uid="{00000000-0005-0000-0000-000040000000}"/>
    <cellStyle name="Comma (index)" xfId="20" xr:uid="{00000000-0005-0000-0000-000041000000}"/>
    <cellStyle name="Comma [1]" xfId="21" xr:uid="{00000000-0005-0000-0000-000042000000}"/>
    <cellStyle name="Comma 2" xfId="22" xr:uid="{00000000-0005-0000-0000-000043000000}"/>
    <cellStyle name="Comma 2 2" xfId="23" xr:uid="{00000000-0005-0000-0000-000044000000}"/>
    <cellStyle name="Comma 3" xfId="4" xr:uid="{0D7C6C87-CE35-4441-AA94-94CB2FEA4950}"/>
    <cellStyle name="Comma 3 2" xfId="25" xr:uid="{00000000-0005-0000-0000-000046000000}"/>
    <cellStyle name="Comma 3 3" xfId="24" xr:uid="{00000000-0005-0000-0000-000045000000}"/>
    <cellStyle name="Comma 4" xfId="26" xr:uid="{00000000-0005-0000-0000-000047000000}"/>
    <cellStyle name="Comma 5" xfId="27" xr:uid="{00000000-0005-0000-0000-000048000000}"/>
    <cellStyle name="Comma 6" xfId="28" xr:uid="{00000000-0005-0000-0000-000049000000}"/>
    <cellStyle name="Comma 7" xfId="29" xr:uid="{00000000-0005-0000-0000-00004A000000}"/>
    <cellStyle name="Comma 7 2" xfId="30" xr:uid="{00000000-0005-0000-0000-00004B000000}"/>
    <cellStyle name="Comma 8" xfId="31" xr:uid="{00000000-0005-0000-0000-00004C000000}"/>
    <cellStyle name="Comma M" xfId="32" xr:uid="{00000000-0005-0000-0000-00004D000000}"/>
    <cellStyle name="Comma T" xfId="33" xr:uid="{00000000-0005-0000-0000-00004E000000}"/>
    <cellStyle name="comma zerodec" xfId="34" xr:uid="{00000000-0005-0000-0000-00004F000000}"/>
    <cellStyle name="Comma0" xfId="35" xr:uid="{00000000-0005-0000-0000-000050000000}"/>
    <cellStyle name="Copied" xfId="36" xr:uid="{00000000-0005-0000-0000-000051000000}"/>
    <cellStyle name="Cover Date" xfId="37" xr:uid="{00000000-0005-0000-0000-000052000000}"/>
    <cellStyle name="Cover Subtitle" xfId="38" xr:uid="{00000000-0005-0000-0000-000053000000}"/>
    <cellStyle name="Cover Title" xfId="39" xr:uid="{00000000-0005-0000-0000-000054000000}"/>
    <cellStyle name="Currency (hidden)" xfId="40" xr:uid="{00000000-0005-0000-0000-000055000000}"/>
    <cellStyle name="Currency0" xfId="41" xr:uid="{00000000-0005-0000-0000-000056000000}"/>
    <cellStyle name="Currency1" xfId="42" xr:uid="{00000000-0005-0000-0000-000057000000}"/>
    <cellStyle name="Custom" xfId="43" xr:uid="{00000000-0005-0000-0000-000058000000}"/>
    <cellStyle name="Date" xfId="44" xr:uid="{00000000-0005-0000-0000-000059000000}"/>
    <cellStyle name="Date Eng" xfId="45" xr:uid="{00000000-0005-0000-0000-00005A000000}"/>
    <cellStyle name="Date_13.Lead_Royal Excellency(RE)" xfId="46" xr:uid="{00000000-0005-0000-0000-00005B000000}"/>
    <cellStyle name="Dezimal [0]_OPTIMIR1 (deutsch)" xfId="47" xr:uid="{00000000-0005-0000-0000-00005C000000}"/>
    <cellStyle name="Dezimal_OPTIMIR1 (deutsch)" xfId="48" xr:uid="{00000000-0005-0000-0000-00005D000000}"/>
    <cellStyle name="Dollar (zero dec)" xfId="49" xr:uid="{00000000-0005-0000-0000-00005E000000}"/>
    <cellStyle name="E&amp;Y House" xfId="50" xr:uid="{00000000-0005-0000-0000-00005F000000}"/>
    <cellStyle name="Entered" xfId="51" xr:uid="{00000000-0005-0000-0000-000060000000}"/>
    <cellStyle name="Euro" xfId="52" xr:uid="{00000000-0005-0000-0000-000061000000}"/>
    <cellStyle name="Footer SBILogo1" xfId="53" xr:uid="{00000000-0005-0000-0000-000062000000}"/>
    <cellStyle name="Footer SBILogo2" xfId="54" xr:uid="{00000000-0005-0000-0000-000063000000}"/>
    <cellStyle name="Footnote" xfId="55" xr:uid="{00000000-0005-0000-0000-000064000000}"/>
    <cellStyle name="Footnote Reference" xfId="56" xr:uid="{00000000-0005-0000-0000-000065000000}"/>
    <cellStyle name="Footnote__0_Lead_ KOSE_30.06.05" xfId="57" xr:uid="{00000000-0005-0000-0000-000066000000}"/>
    <cellStyle name="General C" xfId="58" xr:uid="{00000000-0005-0000-0000-000067000000}"/>
    <cellStyle name="General CA" xfId="59" xr:uid="{00000000-0005-0000-0000-000068000000}"/>
    <cellStyle name="General Eng" xfId="60" xr:uid="{00000000-0005-0000-0000-000069000000}"/>
    <cellStyle name="General S" xfId="61" xr:uid="{00000000-0005-0000-0000-00006A000000}"/>
    <cellStyle name="General T" xfId="62" xr:uid="{00000000-0005-0000-0000-00006B000000}"/>
    <cellStyle name="General W" xfId="63" xr:uid="{00000000-0005-0000-0000-00006C000000}"/>
    <cellStyle name="Grey" xfId="64" xr:uid="{00000000-0005-0000-0000-00006D000000}"/>
    <cellStyle name="Header" xfId="65" xr:uid="{00000000-0005-0000-0000-00006E000000}"/>
    <cellStyle name="Header Draft Stamp" xfId="66" xr:uid="{00000000-0005-0000-0000-00006F000000}"/>
    <cellStyle name="Header__0_Lead_ KOSE_30.06.05" xfId="67" xr:uid="{00000000-0005-0000-0000-000070000000}"/>
    <cellStyle name="Header1" xfId="68" xr:uid="{00000000-0005-0000-0000-000071000000}"/>
    <cellStyle name="Header2" xfId="69" xr:uid="{00000000-0005-0000-0000-000072000000}"/>
    <cellStyle name="Heading 1 Above" xfId="70" xr:uid="{00000000-0005-0000-0000-000073000000}"/>
    <cellStyle name="Heading 1+" xfId="71" xr:uid="{00000000-0005-0000-0000-000074000000}"/>
    <cellStyle name="Heading 2 Below" xfId="72" xr:uid="{00000000-0005-0000-0000-000075000000}"/>
    <cellStyle name="Heading 2+" xfId="73" xr:uid="{00000000-0005-0000-0000-000076000000}"/>
    <cellStyle name="Heading 3+" xfId="74" xr:uid="{00000000-0005-0000-0000-000077000000}"/>
    <cellStyle name="Hidden" xfId="75" xr:uid="{00000000-0005-0000-0000-000078000000}"/>
    <cellStyle name="Input [yellow]" xfId="76" xr:uid="{00000000-0005-0000-0000-000079000000}"/>
    <cellStyle name="Month Year" xfId="77" xr:uid="{00000000-0005-0000-0000-00007A000000}"/>
    <cellStyle name="Month Year F" xfId="78" xr:uid="{00000000-0005-0000-0000-00007B000000}"/>
    <cellStyle name="Month Year S" xfId="79" xr:uid="{00000000-0005-0000-0000-00007C000000}"/>
    <cellStyle name="Month Year T" xfId="80" xr:uid="{00000000-0005-0000-0000-00007D000000}"/>
    <cellStyle name="MS_COL_STYLE" xfId="81" xr:uid="{00000000-0005-0000-0000-00007E000000}"/>
    <cellStyle name="NavStyleDefault" xfId="82" xr:uid="{00000000-0005-0000-0000-00007F000000}"/>
    <cellStyle name="no dec" xfId="83" xr:uid="{00000000-0005-0000-0000-000080000000}"/>
    <cellStyle name="Normal" xfId="0" builtinId="0"/>
    <cellStyle name="Normal - Style1" xfId="84" xr:uid="{00000000-0005-0000-0000-000081000000}"/>
    <cellStyle name="Normal [-]" xfId="85" xr:uid="{00000000-0005-0000-0000-000082000000}"/>
    <cellStyle name="Normal [0]" xfId="86" xr:uid="{00000000-0005-0000-0000-000083000000}"/>
    <cellStyle name="Normal 10" xfId="87" xr:uid="{00000000-0005-0000-0000-000084000000}"/>
    <cellStyle name="Normal 11" xfId="88" xr:uid="{00000000-0005-0000-0000-000085000000}"/>
    <cellStyle name="Normal 12" xfId="89" xr:uid="{00000000-0005-0000-0000-000086000000}"/>
    <cellStyle name="Normal 14 10" xfId="90" xr:uid="{00000000-0005-0000-0000-000087000000}"/>
    <cellStyle name="Normal 14 11" xfId="91" xr:uid="{00000000-0005-0000-0000-000088000000}"/>
    <cellStyle name="Normal 14 2" xfId="92" xr:uid="{00000000-0005-0000-0000-000089000000}"/>
    <cellStyle name="Normal 14 3" xfId="93" xr:uid="{00000000-0005-0000-0000-00008A000000}"/>
    <cellStyle name="Normal 14 4" xfId="94" xr:uid="{00000000-0005-0000-0000-00008B000000}"/>
    <cellStyle name="Normal 14 5" xfId="95" xr:uid="{00000000-0005-0000-0000-00008C000000}"/>
    <cellStyle name="Normal 14 6" xfId="96" xr:uid="{00000000-0005-0000-0000-00008D000000}"/>
    <cellStyle name="Normal 14 7" xfId="97" xr:uid="{00000000-0005-0000-0000-00008E000000}"/>
    <cellStyle name="Normal 14 8" xfId="98" xr:uid="{00000000-0005-0000-0000-00008F000000}"/>
    <cellStyle name="Normal 14 9" xfId="99" xr:uid="{00000000-0005-0000-0000-000090000000}"/>
    <cellStyle name="Normal 15 2" xfId="100" xr:uid="{00000000-0005-0000-0000-000091000000}"/>
    <cellStyle name="Normal 15 3" xfId="101" xr:uid="{00000000-0005-0000-0000-000092000000}"/>
    <cellStyle name="Normal 15 4" xfId="102" xr:uid="{00000000-0005-0000-0000-000093000000}"/>
    <cellStyle name="Normal 15 5" xfId="103" xr:uid="{00000000-0005-0000-0000-000094000000}"/>
    <cellStyle name="Normal 15 6" xfId="104" xr:uid="{00000000-0005-0000-0000-000095000000}"/>
    <cellStyle name="Normal 17 2" xfId="105" xr:uid="{00000000-0005-0000-0000-000096000000}"/>
    <cellStyle name="Normal 17 3" xfId="106" xr:uid="{00000000-0005-0000-0000-000097000000}"/>
    <cellStyle name="Normal 18 2" xfId="107" xr:uid="{00000000-0005-0000-0000-000098000000}"/>
    <cellStyle name="Normal 18 3" xfId="108" xr:uid="{00000000-0005-0000-0000-000099000000}"/>
    <cellStyle name="Normal 18 4" xfId="109" xr:uid="{00000000-0005-0000-0000-00009A000000}"/>
    <cellStyle name="Normal 18 5" xfId="110" xr:uid="{00000000-0005-0000-0000-00009B000000}"/>
    <cellStyle name="Normal 18 6" xfId="111" xr:uid="{00000000-0005-0000-0000-00009C000000}"/>
    <cellStyle name="Normal 18 7" xfId="112" xr:uid="{00000000-0005-0000-0000-00009D000000}"/>
    <cellStyle name="Normal 18 8" xfId="113" xr:uid="{00000000-0005-0000-0000-00009E000000}"/>
    <cellStyle name="Normal 19 2" xfId="114" xr:uid="{00000000-0005-0000-0000-00009F000000}"/>
    <cellStyle name="Normal 19 3" xfId="115" xr:uid="{00000000-0005-0000-0000-0000A0000000}"/>
    <cellStyle name="Normal 19 4" xfId="116" xr:uid="{00000000-0005-0000-0000-0000A1000000}"/>
    <cellStyle name="Normal 19 5" xfId="117" xr:uid="{00000000-0005-0000-0000-0000A2000000}"/>
    <cellStyle name="Normal 19 6" xfId="118" xr:uid="{00000000-0005-0000-0000-0000A3000000}"/>
    <cellStyle name="Normal 2" xfId="119" xr:uid="{00000000-0005-0000-0000-0000A4000000}"/>
    <cellStyle name="Normal 2 2" xfId="120" xr:uid="{00000000-0005-0000-0000-0000A5000000}"/>
    <cellStyle name="Normal 20 2" xfId="121" xr:uid="{00000000-0005-0000-0000-0000A6000000}"/>
    <cellStyle name="Normal 20 3" xfId="122" xr:uid="{00000000-0005-0000-0000-0000A7000000}"/>
    <cellStyle name="Normal 20 4" xfId="123" xr:uid="{00000000-0005-0000-0000-0000A8000000}"/>
    <cellStyle name="Normal 20 5" xfId="124" xr:uid="{00000000-0005-0000-0000-0000A9000000}"/>
    <cellStyle name="Normal 20 6" xfId="125" xr:uid="{00000000-0005-0000-0000-0000AA000000}"/>
    <cellStyle name="Normal 22 2" xfId="126" xr:uid="{00000000-0005-0000-0000-0000AB000000}"/>
    <cellStyle name="Normal 22 3" xfId="127" xr:uid="{00000000-0005-0000-0000-0000AC000000}"/>
    <cellStyle name="Normal 22 4" xfId="128" xr:uid="{00000000-0005-0000-0000-0000AD000000}"/>
    <cellStyle name="Normal 22 5" xfId="129" xr:uid="{00000000-0005-0000-0000-0000AE000000}"/>
    <cellStyle name="Normal 22 6" xfId="130" xr:uid="{00000000-0005-0000-0000-0000AF000000}"/>
    <cellStyle name="Normal 24 2" xfId="131" xr:uid="{00000000-0005-0000-0000-0000B0000000}"/>
    <cellStyle name="Normal 24 3" xfId="132" xr:uid="{00000000-0005-0000-0000-0000B1000000}"/>
    <cellStyle name="Normal 24 4" xfId="133" xr:uid="{00000000-0005-0000-0000-0000B2000000}"/>
    <cellStyle name="Normal 24 5" xfId="134" xr:uid="{00000000-0005-0000-0000-0000B3000000}"/>
    <cellStyle name="Normal 24 6" xfId="135" xr:uid="{00000000-0005-0000-0000-0000B4000000}"/>
    <cellStyle name="Normal 25 2" xfId="136" xr:uid="{00000000-0005-0000-0000-0000B5000000}"/>
    <cellStyle name="Normal 25 3" xfId="137" xr:uid="{00000000-0005-0000-0000-0000B6000000}"/>
    <cellStyle name="Normal 25 4" xfId="138" xr:uid="{00000000-0005-0000-0000-0000B7000000}"/>
    <cellStyle name="Normal 25 5" xfId="139" xr:uid="{00000000-0005-0000-0000-0000B8000000}"/>
    <cellStyle name="Normal 25 6" xfId="140" xr:uid="{00000000-0005-0000-0000-0000B9000000}"/>
    <cellStyle name="Normal 26 2" xfId="141" xr:uid="{00000000-0005-0000-0000-0000BA000000}"/>
    <cellStyle name="Normal 26 3" xfId="142" xr:uid="{00000000-0005-0000-0000-0000BB000000}"/>
    <cellStyle name="Normal 26 4" xfId="143" xr:uid="{00000000-0005-0000-0000-0000BC000000}"/>
    <cellStyle name="Normal 26 5" xfId="144" xr:uid="{00000000-0005-0000-0000-0000BD000000}"/>
    <cellStyle name="Normal 26 6" xfId="145" xr:uid="{00000000-0005-0000-0000-0000BE000000}"/>
    <cellStyle name="Normal 27 2" xfId="146" xr:uid="{00000000-0005-0000-0000-0000BF000000}"/>
    <cellStyle name="Normal 27 3" xfId="147" xr:uid="{00000000-0005-0000-0000-0000C0000000}"/>
    <cellStyle name="Normal 27 4" xfId="148" xr:uid="{00000000-0005-0000-0000-0000C1000000}"/>
    <cellStyle name="Normal 27 5" xfId="149" xr:uid="{00000000-0005-0000-0000-0000C2000000}"/>
    <cellStyle name="Normal 27 6" xfId="150" xr:uid="{00000000-0005-0000-0000-0000C3000000}"/>
    <cellStyle name="Normal 3" xfId="2" xr:uid="{00000000-0005-0000-0000-000002000000}"/>
    <cellStyle name="Normal 3 10" xfId="151" xr:uid="{00000000-0005-0000-0000-0000C4000000}"/>
    <cellStyle name="Normal 3 11" xfId="152" xr:uid="{00000000-0005-0000-0000-0000C5000000}"/>
    <cellStyle name="Normal 3 2" xfId="153" xr:uid="{00000000-0005-0000-0000-0000C6000000}"/>
    <cellStyle name="Normal 3 3" xfId="154" xr:uid="{00000000-0005-0000-0000-0000C7000000}"/>
    <cellStyle name="Normal 3 4" xfId="155" xr:uid="{00000000-0005-0000-0000-0000C8000000}"/>
    <cellStyle name="Normal 3 5" xfId="156" xr:uid="{00000000-0005-0000-0000-0000C9000000}"/>
    <cellStyle name="Normal 3 6" xfId="157" xr:uid="{00000000-0005-0000-0000-0000CA000000}"/>
    <cellStyle name="Normal 3 7" xfId="158" xr:uid="{00000000-0005-0000-0000-0000CB000000}"/>
    <cellStyle name="Normal 3 8" xfId="159" xr:uid="{00000000-0005-0000-0000-0000CC000000}"/>
    <cellStyle name="Normal 3 9" xfId="160" xr:uid="{00000000-0005-0000-0000-0000CD000000}"/>
    <cellStyle name="Normal 4" xfId="161" xr:uid="{00000000-0005-0000-0000-0000CE000000}"/>
    <cellStyle name="Normal 4 2" xfId="162" xr:uid="{00000000-0005-0000-0000-0000CF000000}"/>
    <cellStyle name="Normal 42" xfId="163" xr:uid="{00000000-0005-0000-0000-0000D0000000}"/>
    <cellStyle name="Normal 43" xfId="164" xr:uid="{00000000-0005-0000-0000-0000D1000000}"/>
    <cellStyle name="Normal 44" xfId="165" xr:uid="{00000000-0005-0000-0000-0000D2000000}"/>
    <cellStyle name="Normal 45" xfId="166" xr:uid="{00000000-0005-0000-0000-0000D3000000}"/>
    <cellStyle name="Normal 5" xfId="167" xr:uid="{00000000-0005-0000-0000-0000D4000000}"/>
    <cellStyle name="Normal 6" xfId="168" xr:uid="{00000000-0005-0000-0000-0000D5000000}"/>
    <cellStyle name="Normal 7" xfId="169" xr:uid="{00000000-0005-0000-0000-0000D6000000}"/>
    <cellStyle name="Normal 7 10" xfId="170" xr:uid="{00000000-0005-0000-0000-0000D7000000}"/>
    <cellStyle name="Normal 7 11" xfId="171" xr:uid="{00000000-0005-0000-0000-0000D8000000}"/>
    <cellStyle name="Normal 7 2" xfId="172" xr:uid="{00000000-0005-0000-0000-0000D9000000}"/>
    <cellStyle name="Normal 7 3" xfId="173" xr:uid="{00000000-0005-0000-0000-0000DA000000}"/>
    <cellStyle name="Normal 7 4" xfId="174" xr:uid="{00000000-0005-0000-0000-0000DB000000}"/>
    <cellStyle name="Normal 7 5" xfId="175" xr:uid="{00000000-0005-0000-0000-0000DC000000}"/>
    <cellStyle name="Normal 7 6" xfId="176" xr:uid="{00000000-0005-0000-0000-0000DD000000}"/>
    <cellStyle name="Normal 7 7" xfId="177" xr:uid="{00000000-0005-0000-0000-0000DE000000}"/>
    <cellStyle name="Normal 7 8" xfId="178" xr:uid="{00000000-0005-0000-0000-0000DF000000}"/>
    <cellStyle name="Normal 7 9" xfId="179" xr:uid="{00000000-0005-0000-0000-0000E0000000}"/>
    <cellStyle name="Normal 8" xfId="180" xr:uid="{00000000-0005-0000-0000-0000E1000000}"/>
    <cellStyle name="Normal 8 2" xfId="181" xr:uid="{00000000-0005-0000-0000-0000E2000000}"/>
    <cellStyle name="Normal 9" xfId="182" xr:uid="{00000000-0005-0000-0000-0000E3000000}"/>
    <cellStyle name="Normal M" xfId="183" xr:uid="{00000000-0005-0000-0000-0000E4000000}"/>
    <cellStyle name="Normal T" xfId="184" xr:uid="{00000000-0005-0000-0000-0000E5000000}"/>
    <cellStyle name="Normal W" xfId="185" xr:uid="{00000000-0005-0000-0000-0000E6000000}"/>
    <cellStyle name="Normal_BS - E" xfId="1" xr:uid="{00000000-0005-0000-0000-000003000000}"/>
    <cellStyle name="NormalGB" xfId="186" xr:uid="{00000000-0005-0000-0000-0000E7000000}"/>
    <cellStyle name="Note 2" xfId="187" xr:uid="{00000000-0005-0000-0000-0000E8000000}"/>
    <cellStyle name="Note 2 2" xfId="188" xr:uid="{00000000-0005-0000-0000-0000E9000000}"/>
    <cellStyle name="Note 3" xfId="189" xr:uid="{00000000-0005-0000-0000-0000EA000000}"/>
    <cellStyle name="Page Number" xfId="190" xr:uid="{00000000-0005-0000-0000-0000EB000000}"/>
    <cellStyle name="Percent (0%)" xfId="191" xr:uid="{00000000-0005-0000-0000-0000EC000000}"/>
    <cellStyle name="Percent (0.0%)" xfId="192" xr:uid="{00000000-0005-0000-0000-0000ED000000}"/>
    <cellStyle name="Percent (0.00%)" xfId="193" xr:uid="{00000000-0005-0000-0000-0000EE000000}"/>
    <cellStyle name="Percent [2]" xfId="194" xr:uid="{00000000-0005-0000-0000-0000EF000000}"/>
    <cellStyle name="Percent 2" xfId="195" xr:uid="{00000000-0005-0000-0000-0000F0000000}"/>
    <cellStyle name="Percent 2 2" xfId="196" xr:uid="{00000000-0005-0000-0000-0000F1000000}"/>
    <cellStyle name="Percent 2 3" xfId="197" xr:uid="{00000000-0005-0000-0000-0000F2000000}"/>
    <cellStyle name="Percent 3" xfId="198" xr:uid="{00000000-0005-0000-0000-0000F3000000}"/>
    <cellStyle name="pwstyle" xfId="199" xr:uid="{00000000-0005-0000-0000-0000F4000000}"/>
    <cellStyle name="Quantity" xfId="200" xr:uid="{00000000-0005-0000-0000-0000F5000000}"/>
    <cellStyle name="RevList" xfId="201" xr:uid="{00000000-0005-0000-0000-0000F6000000}"/>
    <cellStyle name="Salomon Logo" xfId="202" xr:uid="{00000000-0005-0000-0000-0000F7000000}"/>
    <cellStyle name="SAPBEXaggData" xfId="203" xr:uid="{00000000-0005-0000-0000-0000F8000000}"/>
    <cellStyle name="SAPBEXaggDataEmph" xfId="204" xr:uid="{00000000-0005-0000-0000-0000F9000000}"/>
    <cellStyle name="SAPBEXaggItem" xfId="205" xr:uid="{00000000-0005-0000-0000-0000FA000000}"/>
    <cellStyle name="SAPBEXaggItemX" xfId="206" xr:uid="{00000000-0005-0000-0000-0000FB000000}"/>
    <cellStyle name="SAPBEXchaText" xfId="207" xr:uid="{00000000-0005-0000-0000-0000FC000000}"/>
    <cellStyle name="SAPBEXexcBad7" xfId="208" xr:uid="{00000000-0005-0000-0000-0000FD000000}"/>
    <cellStyle name="SAPBEXexcBad8" xfId="209" xr:uid="{00000000-0005-0000-0000-0000FE000000}"/>
    <cellStyle name="SAPBEXexcBad9" xfId="210" xr:uid="{00000000-0005-0000-0000-0000FF000000}"/>
    <cellStyle name="SAPBEXexcCritical4" xfId="211" xr:uid="{00000000-0005-0000-0000-000000010000}"/>
    <cellStyle name="SAPBEXexcCritical5" xfId="212" xr:uid="{00000000-0005-0000-0000-000001010000}"/>
    <cellStyle name="SAPBEXexcCritical6" xfId="213" xr:uid="{00000000-0005-0000-0000-000002010000}"/>
    <cellStyle name="SAPBEXexcGood1" xfId="214" xr:uid="{00000000-0005-0000-0000-000003010000}"/>
    <cellStyle name="SAPBEXexcGood2" xfId="215" xr:uid="{00000000-0005-0000-0000-000004010000}"/>
    <cellStyle name="SAPBEXexcGood3" xfId="216" xr:uid="{00000000-0005-0000-0000-000005010000}"/>
    <cellStyle name="SAPBEXfilterDrill" xfId="217" xr:uid="{00000000-0005-0000-0000-000006010000}"/>
    <cellStyle name="SAPBEXfilterItem" xfId="218" xr:uid="{00000000-0005-0000-0000-000007010000}"/>
    <cellStyle name="SAPBEXfilterText" xfId="219" xr:uid="{00000000-0005-0000-0000-000008010000}"/>
    <cellStyle name="SAPBEXformats" xfId="220" xr:uid="{00000000-0005-0000-0000-000009010000}"/>
    <cellStyle name="SAPBEXheaderItem" xfId="221" xr:uid="{00000000-0005-0000-0000-00000A010000}"/>
    <cellStyle name="SAPBEXheaderText" xfId="222" xr:uid="{00000000-0005-0000-0000-00000B010000}"/>
    <cellStyle name="SAPBEXHLevel0" xfId="223" xr:uid="{00000000-0005-0000-0000-00000C010000}"/>
    <cellStyle name="SAPBEXHLevel0X" xfId="224" xr:uid="{00000000-0005-0000-0000-00000D010000}"/>
    <cellStyle name="SAPBEXHLevel1" xfId="225" xr:uid="{00000000-0005-0000-0000-00000E010000}"/>
    <cellStyle name="SAPBEXHLevel1X" xfId="226" xr:uid="{00000000-0005-0000-0000-00000F010000}"/>
    <cellStyle name="SAPBEXHLevel2" xfId="227" xr:uid="{00000000-0005-0000-0000-000010010000}"/>
    <cellStyle name="SAPBEXHLevel2X" xfId="228" xr:uid="{00000000-0005-0000-0000-000011010000}"/>
    <cellStyle name="SAPBEXHLevel3" xfId="229" xr:uid="{00000000-0005-0000-0000-000012010000}"/>
    <cellStyle name="SAPBEXHLevel3X" xfId="230" xr:uid="{00000000-0005-0000-0000-000013010000}"/>
    <cellStyle name="SAPBEXresData" xfId="231" xr:uid="{00000000-0005-0000-0000-000014010000}"/>
    <cellStyle name="SAPBEXresDataEmph" xfId="232" xr:uid="{00000000-0005-0000-0000-000015010000}"/>
    <cellStyle name="SAPBEXresItem" xfId="233" xr:uid="{00000000-0005-0000-0000-000016010000}"/>
    <cellStyle name="SAPBEXresItemX" xfId="234" xr:uid="{00000000-0005-0000-0000-000017010000}"/>
    <cellStyle name="SAPBEXstdData" xfId="235" xr:uid="{00000000-0005-0000-0000-000018010000}"/>
    <cellStyle name="SAPBEXstdDataEmph" xfId="236" xr:uid="{00000000-0005-0000-0000-000019010000}"/>
    <cellStyle name="SAPBEXstdItem" xfId="237" xr:uid="{00000000-0005-0000-0000-00001A010000}"/>
    <cellStyle name="SAPBEXstdItemX" xfId="238" xr:uid="{00000000-0005-0000-0000-00001B010000}"/>
    <cellStyle name="SAPBEXtitle" xfId="239" xr:uid="{00000000-0005-0000-0000-00001C010000}"/>
    <cellStyle name="SAPBEXundefined" xfId="240" xr:uid="{00000000-0005-0000-0000-00001D010000}"/>
    <cellStyle name="SS Col Hdr" xfId="241" xr:uid="{00000000-0005-0000-0000-00001E010000}"/>
    <cellStyle name="SS Dim 1 Blank" xfId="242" xr:uid="{00000000-0005-0000-0000-00001F010000}"/>
    <cellStyle name="SS Dim 1 Title" xfId="243" xr:uid="{00000000-0005-0000-0000-000020010000}"/>
    <cellStyle name="SS Dim 1 Value" xfId="244" xr:uid="{00000000-0005-0000-0000-000021010000}"/>
    <cellStyle name="SS Dim 2 Blank" xfId="245" xr:uid="{00000000-0005-0000-0000-000022010000}"/>
    <cellStyle name="SS Dim 2 Title" xfId="246" xr:uid="{00000000-0005-0000-0000-000023010000}"/>
    <cellStyle name="SS Dim 2 Value" xfId="247" xr:uid="{00000000-0005-0000-0000-000024010000}"/>
    <cellStyle name="SS Dim 3 Blank" xfId="248" xr:uid="{00000000-0005-0000-0000-000025010000}"/>
    <cellStyle name="SS Dim 3 Title" xfId="249" xr:uid="{00000000-0005-0000-0000-000026010000}"/>
    <cellStyle name="SS Dim 3 Value" xfId="250" xr:uid="{00000000-0005-0000-0000-000027010000}"/>
    <cellStyle name="SS Dim 4 Blank" xfId="251" xr:uid="{00000000-0005-0000-0000-000028010000}"/>
    <cellStyle name="SS Dim 4 Title" xfId="252" xr:uid="{00000000-0005-0000-0000-000029010000}"/>
    <cellStyle name="SS Dim 4 Value" xfId="253" xr:uid="{00000000-0005-0000-0000-00002A010000}"/>
    <cellStyle name="SS Dim 5 Blank" xfId="254" xr:uid="{00000000-0005-0000-0000-00002B010000}"/>
    <cellStyle name="SS Dim 5 Title" xfId="255" xr:uid="{00000000-0005-0000-0000-00002C010000}"/>
    <cellStyle name="SS Dim 5 Value" xfId="256" xr:uid="{00000000-0005-0000-0000-00002D010000}"/>
    <cellStyle name="SS Other Measure" xfId="257" xr:uid="{00000000-0005-0000-0000-00002E010000}"/>
    <cellStyle name="SS Sum Measure" xfId="258" xr:uid="{00000000-0005-0000-0000-00002F010000}"/>
    <cellStyle name="SS Unbound Dim" xfId="259" xr:uid="{00000000-0005-0000-0000-000030010000}"/>
    <cellStyle name="SS WAvg Measure" xfId="260" xr:uid="{00000000-0005-0000-0000-000031010000}"/>
    <cellStyle name="Standard_BS14" xfId="261" xr:uid="{00000000-0005-0000-0000-000032010000}"/>
    <cellStyle name="StandardInput" xfId="262" xr:uid="{00000000-0005-0000-0000-000033010000}"/>
    <cellStyle name="Style 1" xfId="263" xr:uid="{00000000-0005-0000-0000-000034010000}"/>
    <cellStyle name="Style 2" xfId="264" xr:uid="{00000000-0005-0000-0000-000035010000}"/>
    <cellStyle name="Subtotal" xfId="265" xr:uid="{00000000-0005-0000-0000-000036010000}"/>
    <cellStyle name="Table Head" xfId="266" xr:uid="{00000000-0005-0000-0000-000037010000}"/>
    <cellStyle name="Table Source" xfId="267" xr:uid="{00000000-0005-0000-0000-000038010000}"/>
    <cellStyle name="Table Text" xfId="268" xr:uid="{00000000-0005-0000-0000-000039010000}"/>
    <cellStyle name="Table Title" xfId="269" xr:uid="{00000000-0005-0000-0000-00003A010000}"/>
    <cellStyle name="Table Units" xfId="270" xr:uid="{00000000-0005-0000-0000-00003B010000}"/>
    <cellStyle name="Text" xfId="271" xr:uid="{00000000-0005-0000-0000-00003C010000}"/>
    <cellStyle name="Text 1" xfId="272" xr:uid="{00000000-0005-0000-0000-00003D010000}"/>
    <cellStyle name="Text 2" xfId="273" xr:uid="{00000000-0005-0000-0000-00003E010000}"/>
    <cellStyle name="Text Head 1" xfId="274" xr:uid="{00000000-0005-0000-0000-00003F010000}"/>
    <cellStyle name="Text Head 2" xfId="275" xr:uid="{00000000-0005-0000-0000-000040010000}"/>
    <cellStyle name="Text Indent 1" xfId="276" xr:uid="{00000000-0005-0000-0000-000041010000}"/>
    <cellStyle name="Text Indent 2" xfId="277" xr:uid="{00000000-0005-0000-0000-000042010000}"/>
    <cellStyle name="Text_C049_2005_Act10_Section K" xfId="278" xr:uid="{00000000-0005-0000-0000-000043010000}"/>
    <cellStyle name="Tickmark" xfId="279" xr:uid="{00000000-0005-0000-0000-000044010000}"/>
    <cellStyle name="TOC 1" xfId="280" xr:uid="{00000000-0005-0000-0000-000045010000}"/>
    <cellStyle name="TOC 2" xfId="281" xr:uid="{00000000-0005-0000-0000-000046010000}"/>
    <cellStyle name="Undefiniert" xfId="282" xr:uid="{00000000-0005-0000-0000-000047010000}"/>
    <cellStyle name="UR" xfId="283" xr:uid="{00000000-0005-0000-0000-000048010000}"/>
    <cellStyle name="Wไhrung [0]_OPTIMIR1 (deutsch)" xfId="284" xr:uid="{00000000-0005-0000-0000-000049010000}"/>
    <cellStyle name="Wไhrung_OPTIMIR1 (deutsch)" xfId="285" xr:uid="{00000000-0005-0000-0000-00004A010000}"/>
    <cellStyle name="เครื่องหมายจุลภาค [0]" xfId="286" xr:uid="{00000000-0005-0000-0000-00004B010000}"/>
    <cellStyle name="เครื่องหมายจุลภาค [1]" xfId="287" xr:uid="{00000000-0005-0000-0000-00004C010000}"/>
    <cellStyle name="เครื่องหมายจุลภาค_(K) working paper Q3'03" xfId="288" xr:uid="{00000000-0005-0000-0000-00004D010000}"/>
    <cellStyle name="เครื่องหมายสกุลเงิน [0]" xfId="289" xr:uid="{00000000-0005-0000-0000-00004E010000}"/>
    <cellStyle name="เครื่องหมายสกุลเงิน_1CONT" xfId="290" xr:uid="{00000000-0005-0000-0000-00004F010000}"/>
    <cellStyle name="เชื่อมโยงหลายมิติ" xfId="291" xr:uid="{00000000-0005-0000-0000-000050010000}"/>
    <cellStyle name="ค@ฏ๋_1111D2111DQ2" xfId="292" xr:uid="{00000000-0005-0000-0000-000051010000}"/>
    <cellStyle name="คdคภฆ์[0]_1111D2111DQ2" xfId="293" xr:uid="{00000000-0005-0000-0000-000052010000}"/>
    <cellStyle name="คdคภฆ์_1111D2111DQ1" xfId="294" xr:uid="{00000000-0005-0000-0000-000053010000}"/>
    <cellStyle name="ณfน๔ [0]_Book1" xfId="295" xr:uid="{00000000-0005-0000-0000-000054010000}"/>
    <cellStyle name="ณfน๔_Book1" xfId="296" xr:uid="{00000000-0005-0000-0000-000055010000}"/>
    <cellStyle name="ตามการเชื่อมโยงหลายมิติ" xfId="297" xr:uid="{00000000-0005-0000-0000-000056010000}"/>
    <cellStyle name="น้บะภฒ_95" xfId="298" xr:uid="{00000000-0005-0000-0000-000057010000}"/>
    <cellStyle name="ปกติ 2" xfId="299" xr:uid="{00000000-0005-0000-0000-000058010000}"/>
    <cellStyle name="ปกติ 3" xfId="300" xr:uid="{00000000-0005-0000-0000-000059010000}"/>
    <cellStyle name="ปกติ_(C) review bank reconcile - Salee" xfId="301" xr:uid="{00000000-0005-0000-0000-00005A010000}"/>
    <cellStyle name="ฤธถ [0]_95" xfId="302" xr:uid="{00000000-0005-0000-0000-00005B010000}"/>
    <cellStyle name="ฤธถ_95" xfId="303" xr:uid="{00000000-0005-0000-0000-00005C010000}"/>
    <cellStyle name="ล๋ศญ [0]_95" xfId="304" xr:uid="{00000000-0005-0000-0000-00005D010000}"/>
    <cellStyle name="ล๋ศญ_95" xfId="305" xr:uid="{00000000-0005-0000-0000-00005E010000}"/>
    <cellStyle name="วฅมุ_4ฟ๙ฝวภ๛" xfId="306" xr:uid="{00000000-0005-0000-0000-00005F010000}"/>
    <cellStyle name="_x001d_๐9_x000c_$_x0009__x000d__x0017_U_x0001_๘_x0004_–_x0006__x0007__x0001__x0001_" xfId="307" xr:uid="{00000000-0005-0000-0000-000060010000}"/>
    <cellStyle name="一般_Book1" xfId="308" xr:uid="{00000000-0005-0000-0000-000061010000}"/>
  </cellStyles>
  <dxfs count="0"/>
  <tableStyles count="0" defaultTableStyle="TableStyleMedium9" defaultPivotStyle="PivotStyleLight16"/>
  <colors>
    <mruColors>
      <color rgb="FF00FF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showGridLines="0" view="pageBreakPreview" topLeftCell="A47" zoomScaleNormal="100" zoomScaleSheetLayoutView="100" workbookViewId="0">
      <selection activeCell="A54" sqref="A54"/>
    </sheetView>
  </sheetViews>
  <sheetFormatPr defaultColWidth="10.7109375" defaultRowHeight="24" customHeight="1"/>
  <cols>
    <col min="1" max="1" width="47.85546875" style="9" customWidth="1"/>
    <col min="2" max="2" width="1.42578125" style="10" customWidth="1"/>
    <col min="3" max="3" width="5.85546875" style="3" customWidth="1"/>
    <col min="4" max="4" width="1.28515625" style="10" customWidth="1"/>
    <col min="5" max="5" width="16" style="10" customWidth="1"/>
    <col min="6" max="6" width="1.28515625" style="10" customWidth="1"/>
    <col min="7" max="7" width="16" style="10" customWidth="1"/>
    <col min="8" max="8" width="1.28515625" style="21" customWidth="1"/>
    <col min="9" max="9" width="16" style="10" customWidth="1"/>
    <col min="10" max="10" width="1.28515625" style="21" customWidth="1"/>
    <col min="11" max="11" width="16" style="10" customWidth="1"/>
    <col min="12" max="12" width="12.42578125" style="10" bestFit="1" customWidth="1"/>
    <col min="13" max="16384" width="10.7109375" style="10"/>
  </cols>
  <sheetData>
    <row r="1" spans="1:11" s="6" customFormat="1" ht="24" customHeight="1">
      <c r="A1" s="1" t="s">
        <v>94</v>
      </c>
      <c r="B1" s="2"/>
      <c r="C1" s="3"/>
      <c r="D1" s="4"/>
      <c r="E1" s="4"/>
      <c r="F1" s="4"/>
      <c r="G1" s="5"/>
      <c r="H1" s="64"/>
      <c r="I1" s="5"/>
      <c r="J1" s="64"/>
      <c r="K1" s="4"/>
    </row>
    <row r="2" spans="1:11" s="6" customFormat="1" ht="24" customHeight="1">
      <c r="A2" s="1" t="s">
        <v>41</v>
      </c>
      <c r="B2" s="4"/>
      <c r="C2" s="3"/>
      <c r="D2" s="4"/>
      <c r="E2" s="4"/>
      <c r="F2" s="4"/>
      <c r="G2" s="4"/>
      <c r="H2" s="65"/>
      <c r="I2" s="4"/>
      <c r="J2" s="65"/>
      <c r="K2" s="4"/>
    </row>
    <row r="3" spans="1:11" s="6" customFormat="1" ht="24" customHeight="1">
      <c r="A3" s="7" t="s">
        <v>155</v>
      </c>
      <c r="B3" s="4"/>
      <c r="C3" s="3"/>
      <c r="D3" s="4"/>
      <c r="E3" s="4"/>
      <c r="F3" s="4"/>
      <c r="G3" s="4"/>
      <c r="H3" s="65"/>
      <c r="I3" s="4"/>
      <c r="J3" s="65"/>
      <c r="K3" s="4"/>
    </row>
    <row r="4" spans="1:11" s="6" customFormat="1" ht="24" customHeight="1">
      <c r="B4" s="4"/>
      <c r="C4" s="3"/>
      <c r="D4" s="4"/>
      <c r="E4" s="4"/>
      <c r="F4" s="4"/>
      <c r="G4" s="8"/>
      <c r="H4" s="66"/>
      <c r="I4" s="8"/>
      <c r="J4" s="66"/>
      <c r="K4" s="8" t="s">
        <v>0</v>
      </c>
    </row>
    <row r="5" spans="1:11" s="6" customFormat="1" ht="24" customHeight="1">
      <c r="B5" s="4"/>
      <c r="C5" s="3"/>
      <c r="D5" s="4"/>
      <c r="E5" s="118" t="s">
        <v>54</v>
      </c>
      <c r="F5" s="118"/>
      <c r="G5" s="118"/>
      <c r="H5" s="66"/>
      <c r="I5" s="118" t="s">
        <v>55</v>
      </c>
      <c r="J5" s="118"/>
      <c r="K5" s="118"/>
    </row>
    <row r="6" spans="1:11" ht="24" customHeight="1">
      <c r="C6" s="105" t="s">
        <v>1</v>
      </c>
      <c r="E6" s="35" t="s">
        <v>156</v>
      </c>
      <c r="F6" s="11"/>
      <c r="G6" s="35" t="s">
        <v>115</v>
      </c>
      <c r="H6" s="35"/>
      <c r="I6" s="35" t="s">
        <v>156</v>
      </c>
      <c r="J6" s="11"/>
      <c r="K6" s="35" t="s">
        <v>115</v>
      </c>
    </row>
    <row r="7" spans="1:11" ht="24" customHeight="1">
      <c r="A7" s="1" t="s">
        <v>2</v>
      </c>
      <c r="C7" s="12"/>
    </row>
    <row r="8" spans="1:11" ht="24" customHeight="1">
      <c r="A8" s="1" t="s">
        <v>3</v>
      </c>
      <c r="C8" s="12"/>
    </row>
    <row r="9" spans="1:11" ht="24" customHeight="1">
      <c r="A9" s="13" t="s">
        <v>4</v>
      </c>
      <c r="B9" s="14"/>
      <c r="C9" s="99">
        <v>7</v>
      </c>
      <c r="E9" s="23">
        <v>91985445</v>
      </c>
      <c r="F9" s="23"/>
      <c r="G9" s="23">
        <v>50621463</v>
      </c>
      <c r="H9" s="27"/>
      <c r="I9" s="23">
        <v>24105667</v>
      </c>
      <c r="J9" s="27"/>
      <c r="K9" s="23">
        <v>16172398</v>
      </c>
    </row>
    <row r="10" spans="1:11" ht="24" customHeight="1">
      <c r="A10" s="13" t="s">
        <v>36</v>
      </c>
      <c r="B10" s="14"/>
      <c r="C10" s="99">
        <v>8</v>
      </c>
      <c r="E10" s="23">
        <v>122726462</v>
      </c>
      <c r="F10" s="23"/>
      <c r="G10" s="23">
        <v>54611937</v>
      </c>
      <c r="H10" s="27"/>
      <c r="I10" s="23">
        <v>3149523</v>
      </c>
      <c r="J10" s="27"/>
      <c r="K10" s="23">
        <v>10257275</v>
      </c>
    </row>
    <row r="11" spans="1:11" ht="24" customHeight="1">
      <c r="A11" s="13" t="s">
        <v>49</v>
      </c>
      <c r="C11" s="99">
        <v>6</v>
      </c>
      <c r="E11" s="23">
        <v>0</v>
      </c>
      <c r="F11" s="23"/>
      <c r="G11" s="23">
        <v>0</v>
      </c>
      <c r="H11" s="52"/>
      <c r="I11" s="23">
        <v>6000000</v>
      </c>
      <c r="J11" s="52"/>
      <c r="K11" s="23">
        <v>12500000</v>
      </c>
    </row>
    <row r="12" spans="1:11" ht="24" customHeight="1">
      <c r="A12" s="13" t="s">
        <v>89</v>
      </c>
      <c r="C12" s="12"/>
      <c r="E12" s="23">
        <v>8451391</v>
      </c>
      <c r="F12" s="23"/>
      <c r="G12" s="23">
        <v>3057161</v>
      </c>
      <c r="H12" s="52"/>
      <c r="I12" s="23">
        <v>0</v>
      </c>
      <c r="J12" s="52"/>
      <c r="K12" s="23">
        <v>0</v>
      </c>
    </row>
    <row r="13" spans="1:11" ht="24" customHeight="1">
      <c r="A13" s="13" t="s">
        <v>5</v>
      </c>
      <c r="C13" s="99">
        <v>9</v>
      </c>
      <c r="E13" s="23">
        <v>17672533</v>
      </c>
      <c r="F13" s="23"/>
      <c r="G13" s="23">
        <v>7123649</v>
      </c>
      <c r="H13" s="27"/>
      <c r="I13" s="23">
        <v>3222503</v>
      </c>
      <c r="J13" s="27"/>
      <c r="K13" s="23">
        <v>2526471</v>
      </c>
    </row>
    <row r="14" spans="1:11" ht="24" customHeight="1">
      <c r="A14" s="1" t="s">
        <v>6</v>
      </c>
      <c r="C14" s="12"/>
      <c r="E14" s="24">
        <f>SUM(E9:E13)</f>
        <v>240835831</v>
      </c>
      <c r="F14" s="23"/>
      <c r="G14" s="24">
        <f>SUM(G9:G13)</f>
        <v>115414210</v>
      </c>
      <c r="H14" s="27"/>
      <c r="I14" s="24">
        <f>SUM(I9:I13)</f>
        <v>36477693</v>
      </c>
      <c r="J14" s="27"/>
      <c r="K14" s="24">
        <f>SUM(K9:K13)</f>
        <v>41456144</v>
      </c>
    </row>
    <row r="15" spans="1:11" ht="24" customHeight="1">
      <c r="A15" s="1" t="s">
        <v>7</v>
      </c>
      <c r="C15" s="12"/>
      <c r="E15" s="23"/>
      <c r="F15" s="23"/>
      <c r="G15" s="23"/>
      <c r="H15" s="27"/>
      <c r="I15" s="23"/>
      <c r="J15" s="27"/>
      <c r="K15" s="23"/>
    </row>
    <row r="16" spans="1:11" ht="24" customHeight="1">
      <c r="A16" s="13" t="s">
        <v>8</v>
      </c>
      <c r="C16" s="99">
        <v>10</v>
      </c>
      <c r="E16" s="23">
        <v>0</v>
      </c>
      <c r="F16" s="23"/>
      <c r="G16" s="23">
        <v>0</v>
      </c>
      <c r="H16" s="27"/>
      <c r="I16" s="23">
        <v>24337960</v>
      </c>
      <c r="J16" s="27"/>
      <c r="K16" s="23">
        <v>13837990</v>
      </c>
    </row>
    <row r="17" spans="1:11" ht="24" customHeight="1">
      <c r="A17" s="13" t="s">
        <v>9</v>
      </c>
      <c r="C17" s="99">
        <v>11</v>
      </c>
      <c r="E17" s="23">
        <v>9513192</v>
      </c>
      <c r="F17" s="23"/>
      <c r="G17" s="23">
        <v>10174306</v>
      </c>
      <c r="H17" s="27"/>
      <c r="I17" s="23">
        <v>9513192</v>
      </c>
      <c r="J17" s="27"/>
      <c r="K17" s="23">
        <v>10174306</v>
      </c>
    </row>
    <row r="18" spans="1:11" ht="24" customHeight="1">
      <c r="A18" s="13" t="s">
        <v>48</v>
      </c>
      <c r="C18" s="99">
        <v>12</v>
      </c>
      <c r="E18" s="23">
        <v>4908731</v>
      </c>
      <c r="F18" s="23"/>
      <c r="G18" s="23">
        <v>3147430</v>
      </c>
      <c r="H18" s="27"/>
      <c r="I18" s="23">
        <v>858303</v>
      </c>
      <c r="J18" s="27"/>
      <c r="K18" s="23">
        <v>924325</v>
      </c>
    </row>
    <row r="19" spans="1:11" ht="24" customHeight="1">
      <c r="A19" s="13" t="s">
        <v>122</v>
      </c>
      <c r="B19" s="6"/>
      <c r="C19" s="99">
        <v>15</v>
      </c>
      <c r="E19" s="23">
        <v>7192643</v>
      </c>
      <c r="F19" s="23"/>
      <c r="G19" s="23">
        <v>9582766</v>
      </c>
      <c r="H19" s="27"/>
      <c r="I19" s="23">
        <v>3387950</v>
      </c>
      <c r="J19" s="27"/>
      <c r="K19" s="23">
        <v>4516235</v>
      </c>
    </row>
    <row r="20" spans="1:11" ht="24" customHeight="1">
      <c r="A20" s="13" t="s">
        <v>37</v>
      </c>
      <c r="B20" s="6"/>
      <c r="C20" s="99">
        <v>13</v>
      </c>
      <c r="E20" s="23">
        <v>2078806</v>
      </c>
      <c r="F20" s="23"/>
      <c r="G20" s="23">
        <v>2381461</v>
      </c>
      <c r="H20" s="27"/>
      <c r="I20" s="23">
        <v>339711</v>
      </c>
      <c r="J20" s="27"/>
      <c r="K20" s="23">
        <v>359123</v>
      </c>
    </row>
    <row r="21" spans="1:11" ht="24" customHeight="1">
      <c r="A21" s="13" t="s">
        <v>43</v>
      </c>
      <c r="B21" s="6"/>
      <c r="C21" s="99">
        <v>21</v>
      </c>
      <c r="E21" s="23">
        <v>367295</v>
      </c>
      <c r="F21" s="23"/>
      <c r="G21" s="23">
        <v>3968704</v>
      </c>
      <c r="H21" s="27"/>
      <c r="I21" s="23">
        <v>112273</v>
      </c>
      <c r="J21" s="27"/>
      <c r="K21" s="23">
        <v>3711080</v>
      </c>
    </row>
    <row r="22" spans="1:11" ht="24" customHeight="1">
      <c r="A22" s="13" t="s">
        <v>10</v>
      </c>
      <c r="B22" s="6"/>
      <c r="C22" s="10"/>
      <c r="E22" s="25">
        <v>481776</v>
      </c>
      <c r="F22" s="23"/>
      <c r="G22" s="25">
        <v>241650</v>
      </c>
      <c r="H22" s="27"/>
      <c r="I22" s="25">
        <v>109800</v>
      </c>
      <c r="J22" s="27"/>
      <c r="K22" s="25">
        <v>109800</v>
      </c>
    </row>
    <row r="23" spans="1:11" ht="24" customHeight="1">
      <c r="A23" s="1" t="s">
        <v>11</v>
      </c>
      <c r="C23" s="12"/>
      <c r="E23" s="23">
        <f>SUM(E16:E22)</f>
        <v>24542443</v>
      </c>
      <c r="F23" s="23"/>
      <c r="G23" s="23">
        <f>SUM(G16:G22)</f>
        <v>29496317</v>
      </c>
      <c r="H23" s="27"/>
      <c r="I23" s="23">
        <f>SUM(I16:I22)</f>
        <v>38659189</v>
      </c>
      <c r="J23" s="27"/>
      <c r="K23" s="23">
        <f>SUM(K16:K22)</f>
        <v>33632859</v>
      </c>
    </row>
    <row r="24" spans="1:11" ht="24" customHeight="1" thickBot="1">
      <c r="A24" s="1" t="s">
        <v>12</v>
      </c>
      <c r="E24" s="26">
        <f>SUM(E23,E14)</f>
        <v>265378274</v>
      </c>
      <c r="F24" s="27"/>
      <c r="G24" s="26">
        <f>SUM(G23,G14)</f>
        <v>144910527</v>
      </c>
      <c r="H24" s="27"/>
      <c r="I24" s="26">
        <f>SUM(I23,I14)</f>
        <v>75136882</v>
      </c>
      <c r="J24" s="27"/>
      <c r="K24" s="26">
        <f>SUM(K23,K14)</f>
        <v>75089003</v>
      </c>
    </row>
    <row r="25" spans="1:11" ht="24" customHeight="1" thickTop="1">
      <c r="E25" s="17"/>
      <c r="F25" s="17"/>
      <c r="G25" s="17"/>
      <c r="H25" s="17"/>
      <c r="I25" s="17"/>
      <c r="J25" s="17"/>
      <c r="K25" s="17"/>
    </row>
    <row r="26" spans="1:11" ht="24" customHeight="1">
      <c r="A26" s="18" t="s">
        <v>13</v>
      </c>
      <c r="B26" s="14"/>
      <c r="E26" s="17"/>
      <c r="F26" s="17"/>
      <c r="G26" s="17"/>
      <c r="H26" s="17"/>
      <c r="I26" s="17"/>
      <c r="J26" s="17"/>
      <c r="K26" s="17"/>
    </row>
    <row r="27" spans="1:11" s="6" customFormat="1" ht="24" customHeight="1">
      <c r="A27" s="1" t="s">
        <v>94</v>
      </c>
      <c r="B27" s="2"/>
      <c r="C27" s="3"/>
      <c r="D27" s="4"/>
      <c r="E27" s="4"/>
      <c r="F27" s="4"/>
      <c r="G27" s="5"/>
      <c r="H27" s="64"/>
      <c r="I27" s="5"/>
      <c r="J27" s="64"/>
      <c r="K27" s="4"/>
    </row>
    <row r="28" spans="1:11" s="6" customFormat="1" ht="24" customHeight="1">
      <c r="A28" s="1" t="s">
        <v>42</v>
      </c>
      <c r="B28" s="4"/>
      <c r="C28" s="3"/>
      <c r="D28" s="4"/>
      <c r="E28" s="4"/>
      <c r="F28" s="4"/>
      <c r="G28" s="4"/>
      <c r="H28" s="65"/>
      <c r="I28" s="4"/>
      <c r="J28" s="65"/>
      <c r="K28" s="4"/>
    </row>
    <row r="29" spans="1:11" s="6" customFormat="1" ht="24" customHeight="1">
      <c r="A29" s="7" t="s">
        <v>155</v>
      </c>
      <c r="B29" s="4"/>
      <c r="C29" s="3"/>
      <c r="D29" s="4"/>
      <c r="E29" s="4"/>
      <c r="F29" s="4"/>
      <c r="G29" s="4"/>
      <c r="H29" s="65"/>
      <c r="I29" s="4"/>
      <c r="J29" s="65"/>
      <c r="K29" s="4"/>
    </row>
    <row r="30" spans="1:11" s="6" customFormat="1" ht="24" customHeight="1">
      <c r="B30" s="4"/>
      <c r="C30" s="3"/>
      <c r="D30" s="4"/>
      <c r="E30" s="4"/>
      <c r="F30" s="4"/>
      <c r="G30" s="8"/>
      <c r="H30" s="66"/>
      <c r="I30" s="8"/>
      <c r="J30" s="66"/>
      <c r="K30" s="8" t="s">
        <v>0</v>
      </c>
    </row>
    <row r="31" spans="1:11" s="6" customFormat="1" ht="24" customHeight="1">
      <c r="B31" s="4"/>
      <c r="C31" s="3"/>
      <c r="D31" s="4"/>
      <c r="E31" s="118" t="s">
        <v>54</v>
      </c>
      <c r="F31" s="118"/>
      <c r="G31" s="118"/>
      <c r="H31" s="66"/>
      <c r="I31" s="118" t="s">
        <v>55</v>
      </c>
      <c r="J31" s="118"/>
      <c r="K31" s="118"/>
    </row>
    <row r="32" spans="1:11" ht="24" customHeight="1">
      <c r="C32" s="105" t="s">
        <v>1</v>
      </c>
      <c r="E32" s="35" t="s">
        <v>156</v>
      </c>
      <c r="F32" s="11"/>
      <c r="G32" s="35" t="s">
        <v>115</v>
      </c>
      <c r="H32" s="35"/>
      <c r="I32" s="35" t="s">
        <v>156</v>
      </c>
      <c r="J32" s="11"/>
      <c r="K32" s="35" t="s">
        <v>115</v>
      </c>
    </row>
    <row r="33" spans="1:11" ht="24" customHeight="1">
      <c r="A33" s="1" t="s">
        <v>14</v>
      </c>
      <c r="C33" s="12"/>
    </row>
    <row r="34" spans="1:11" ht="24" customHeight="1">
      <c r="A34" s="1" t="s">
        <v>15</v>
      </c>
      <c r="C34" s="12"/>
    </row>
    <row r="35" spans="1:11" ht="24" customHeight="1">
      <c r="A35" s="13" t="s">
        <v>38</v>
      </c>
      <c r="C35" s="99">
        <v>14</v>
      </c>
      <c r="E35" s="23">
        <v>40947101</v>
      </c>
      <c r="F35" s="27"/>
      <c r="G35" s="23">
        <v>25976625</v>
      </c>
      <c r="H35" s="27"/>
      <c r="I35" s="23">
        <v>1626189</v>
      </c>
      <c r="J35" s="27"/>
      <c r="K35" s="23">
        <v>1392788</v>
      </c>
    </row>
    <row r="36" spans="1:11" ht="24" customHeight="1">
      <c r="A36" s="13" t="s">
        <v>123</v>
      </c>
      <c r="C36" s="99">
        <v>15</v>
      </c>
      <c r="E36" s="23">
        <v>2378135</v>
      </c>
      <c r="F36" s="27"/>
      <c r="G36" s="23">
        <v>2243552</v>
      </c>
      <c r="H36" s="52"/>
      <c r="I36" s="23">
        <v>1115716</v>
      </c>
      <c r="J36" s="52"/>
      <c r="K36" s="23">
        <v>1052573</v>
      </c>
    </row>
    <row r="37" spans="1:11" ht="24" customHeight="1">
      <c r="A37" s="13" t="s">
        <v>90</v>
      </c>
      <c r="C37" s="99"/>
      <c r="E37" s="23">
        <v>12252264</v>
      </c>
      <c r="F37" s="27"/>
      <c r="G37" s="23">
        <v>4904599</v>
      </c>
      <c r="H37" s="52"/>
      <c r="I37" s="23">
        <v>0</v>
      </c>
      <c r="J37" s="52"/>
      <c r="K37" s="23">
        <v>0</v>
      </c>
    </row>
    <row r="38" spans="1:11" ht="24" customHeight="1">
      <c r="A38" s="13" t="s">
        <v>16</v>
      </c>
      <c r="C38" s="99">
        <v>16</v>
      </c>
      <c r="E38" s="23">
        <v>13759855</v>
      </c>
      <c r="F38" s="27"/>
      <c r="G38" s="23">
        <v>6071824</v>
      </c>
      <c r="H38" s="27"/>
      <c r="I38" s="23">
        <v>651150</v>
      </c>
      <c r="J38" s="27"/>
      <c r="K38" s="23">
        <v>921182</v>
      </c>
    </row>
    <row r="39" spans="1:11" ht="24" customHeight="1">
      <c r="A39" s="1" t="s">
        <v>17</v>
      </c>
      <c r="C39" s="12"/>
      <c r="E39" s="24">
        <f>SUM(E35:E38)</f>
        <v>69337355</v>
      </c>
      <c r="F39" s="27"/>
      <c r="G39" s="24">
        <f>SUM(G35:G38)</f>
        <v>39196600</v>
      </c>
      <c r="H39" s="27"/>
      <c r="I39" s="24">
        <f>SUM(I35:I38)</f>
        <v>3393055</v>
      </c>
      <c r="J39" s="27"/>
      <c r="K39" s="24">
        <f>SUM(K35:K38)</f>
        <v>3366543</v>
      </c>
    </row>
    <row r="40" spans="1:11" ht="24" customHeight="1">
      <c r="A40" s="1" t="s">
        <v>18</v>
      </c>
      <c r="C40" s="12"/>
      <c r="E40" s="27"/>
      <c r="F40" s="27"/>
      <c r="G40" s="27"/>
      <c r="H40" s="27"/>
      <c r="I40" s="27"/>
      <c r="J40" s="27"/>
      <c r="K40" s="27"/>
    </row>
    <row r="41" spans="1:11" ht="24" customHeight="1">
      <c r="A41" s="13" t="s">
        <v>121</v>
      </c>
      <c r="C41" s="99">
        <v>15</v>
      </c>
      <c r="E41" s="27">
        <v>5192838</v>
      </c>
      <c r="F41" s="27"/>
      <c r="G41" s="27">
        <v>7570974</v>
      </c>
      <c r="H41" s="27"/>
      <c r="I41" s="27">
        <v>2436238</v>
      </c>
      <c r="J41" s="27"/>
      <c r="K41" s="27">
        <v>3551954</v>
      </c>
    </row>
    <row r="42" spans="1:11" ht="24" customHeight="1">
      <c r="A42" s="13" t="s">
        <v>35</v>
      </c>
      <c r="C42" s="99">
        <v>17</v>
      </c>
      <c r="E42" s="27">
        <v>1689907</v>
      </c>
      <c r="F42" s="27"/>
      <c r="G42" s="27">
        <v>1989559</v>
      </c>
      <c r="H42" s="27"/>
      <c r="I42" s="27">
        <v>485654</v>
      </c>
      <c r="J42" s="27"/>
      <c r="K42" s="27">
        <v>844905</v>
      </c>
    </row>
    <row r="43" spans="1:11" ht="24" customHeight="1">
      <c r="A43" s="13" t="s">
        <v>118</v>
      </c>
      <c r="C43" s="99"/>
      <c r="E43" s="27">
        <v>103567</v>
      </c>
      <c r="F43" s="27"/>
      <c r="G43" s="27">
        <v>159568</v>
      </c>
      <c r="H43" s="27"/>
      <c r="I43" s="27">
        <v>61000</v>
      </c>
      <c r="J43" s="27"/>
      <c r="K43" s="27">
        <v>61000</v>
      </c>
    </row>
    <row r="44" spans="1:11" ht="24" customHeight="1">
      <c r="A44" s="1" t="s">
        <v>19</v>
      </c>
      <c r="C44" s="12"/>
      <c r="E44" s="24">
        <f>SUM(E41:E43)</f>
        <v>6986312</v>
      </c>
      <c r="F44" s="27"/>
      <c r="G44" s="24">
        <f>SUM(G41:G43)</f>
        <v>9720101</v>
      </c>
      <c r="H44" s="27"/>
      <c r="I44" s="24">
        <f>SUM(I41:I43)</f>
        <v>2982892</v>
      </c>
      <c r="J44" s="27"/>
      <c r="K44" s="24">
        <f>SUM(K41:K43)</f>
        <v>4457859</v>
      </c>
    </row>
    <row r="45" spans="1:11" ht="24" customHeight="1">
      <c r="A45" s="1" t="s">
        <v>20</v>
      </c>
      <c r="E45" s="24">
        <f>E44+E39</f>
        <v>76323667</v>
      </c>
      <c r="F45" s="27"/>
      <c r="G45" s="24">
        <f>G44+G39</f>
        <v>48916701</v>
      </c>
      <c r="H45" s="27"/>
      <c r="I45" s="24">
        <f>I44+I39</f>
        <v>6375947</v>
      </c>
      <c r="J45" s="27"/>
      <c r="K45" s="24">
        <f>K44+K39</f>
        <v>7824402</v>
      </c>
    </row>
    <row r="46" spans="1:11" ht="24" customHeight="1">
      <c r="A46" s="1" t="s">
        <v>21</v>
      </c>
      <c r="E46" s="28"/>
      <c r="F46" s="28"/>
      <c r="G46" s="28"/>
      <c r="H46" s="52"/>
      <c r="I46" s="28"/>
      <c r="J46" s="52"/>
      <c r="K46" s="28"/>
    </row>
    <row r="47" spans="1:11" ht="24" customHeight="1">
      <c r="A47" s="13" t="s">
        <v>22</v>
      </c>
      <c r="C47" s="12"/>
      <c r="E47" s="28"/>
      <c r="F47" s="28"/>
      <c r="G47" s="28"/>
      <c r="H47" s="52"/>
      <c r="I47" s="28"/>
      <c r="J47" s="52"/>
      <c r="K47" s="28"/>
    </row>
    <row r="48" spans="1:11" ht="24" customHeight="1">
      <c r="A48" s="13" t="s">
        <v>23</v>
      </c>
      <c r="B48" s="14"/>
      <c r="C48" s="12"/>
      <c r="E48" s="28"/>
      <c r="F48" s="28"/>
      <c r="G48" s="28"/>
      <c r="H48" s="52"/>
      <c r="I48" s="28"/>
      <c r="J48" s="52"/>
      <c r="K48" s="28"/>
    </row>
    <row r="49" spans="1:11" ht="24" customHeight="1" thickBot="1">
      <c r="A49" s="13" t="s">
        <v>44</v>
      </c>
      <c r="B49" s="14"/>
      <c r="C49" s="12"/>
      <c r="E49" s="29">
        <v>53500000</v>
      </c>
      <c r="F49" s="30"/>
      <c r="G49" s="29">
        <v>53500000</v>
      </c>
      <c r="H49" s="34"/>
      <c r="I49" s="29">
        <v>53500000</v>
      </c>
      <c r="J49" s="34"/>
      <c r="K49" s="29">
        <v>53500000</v>
      </c>
    </row>
    <row r="50" spans="1:11" ht="24" customHeight="1" thickTop="1">
      <c r="A50" s="13" t="s">
        <v>45</v>
      </c>
      <c r="B50" s="14"/>
      <c r="C50" s="12"/>
      <c r="E50" s="30"/>
      <c r="F50" s="30"/>
      <c r="G50" s="30"/>
      <c r="H50" s="34"/>
      <c r="I50" s="30"/>
      <c r="J50" s="34"/>
      <c r="K50" s="30"/>
    </row>
    <row r="51" spans="1:11" ht="24" customHeight="1">
      <c r="A51" s="13" t="s">
        <v>52</v>
      </c>
      <c r="B51" s="6"/>
      <c r="C51" s="12"/>
      <c r="E51" s="30">
        <f>Conso!D28</f>
        <v>53500000</v>
      </c>
      <c r="F51" s="30"/>
      <c r="G51" s="30">
        <f>Conso!D19</f>
        <v>53500000</v>
      </c>
      <c r="H51" s="34"/>
      <c r="I51" s="30">
        <f>Separtate!D25</f>
        <v>53500000</v>
      </c>
      <c r="J51" s="34"/>
      <c r="K51" s="30">
        <f>Separtate!D16</f>
        <v>53500000</v>
      </c>
    </row>
    <row r="52" spans="1:11" ht="24" customHeight="1">
      <c r="A52" s="96" t="s">
        <v>46</v>
      </c>
      <c r="C52" s="99">
        <v>18</v>
      </c>
      <c r="E52" s="28">
        <f>Conso!F28</f>
        <v>9328532</v>
      </c>
      <c r="F52" s="28"/>
      <c r="G52" s="28">
        <f>Conso!F19</f>
        <v>9202488</v>
      </c>
      <c r="H52" s="52"/>
      <c r="I52" s="28">
        <f>Separtate!F25</f>
        <v>5688230</v>
      </c>
      <c r="J52" s="52"/>
      <c r="K52" s="28">
        <f>Separtate!F16</f>
        <v>5622619</v>
      </c>
    </row>
    <row r="53" spans="1:11" ht="24" customHeight="1">
      <c r="A53" s="13" t="s">
        <v>96</v>
      </c>
      <c r="B53" s="14"/>
      <c r="C53" s="12"/>
      <c r="E53" s="52"/>
      <c r="F53" s="52"/>
      <c r="G53" s="52"/>
      <c r="H53" s="52"/>
      <c r="I53" s="28"/>
      <c r="J53" s="52"/>
      <c r="K53" s="52"/>
    </row>
    <row r="54" spans="1:11" ht="24" customHeight="1">
      <c r="A54" s="13" t="s">
        <v>124</v>
      </c>
      <c r="B54" s="14"/>
      <c r="C54" s="12">
        <v>19</v>
      </c>
      <c r="E54" s="52"/>
      <c r="F54" s="52"/>
      <c r="G54" s="52"/>
      <c r="H54" s="52"/>
      <c r="I54" s="28"/>
      <c r="J54" s="52"/>
      <c r="K54" s="52"/>
    </row>
    <row r="55" spans="1:11" ht="24" customHeight="1">
      <c r="A55" s="13" t="s">
        <v>167</v>
      </c>
      <c r="B55" s="14"/>
      <c r="C55" s="12"/>
      <c r="E55" s="52">
        <f>Conso!H28</f>
        <v>4290075</v>
      </c>
      <c r="F55" s="52"/>
      <c r="G55" s="52">
        <f>Conso!H19</f>
        <v>3289625</v>
      </c>
      <c r="H55" s="52"/>
      <c r="I55" s="28">
        <f>Separtate!H25</f>
        <v>4290075</v>
      </c>
      <c r="J55" s="52"/>
      <c r="K55" s="52">
        <f>Separtate!H18</f>
        <v>3289625</v>
      </c>
    </row>
    <row r="56" spans="1:11" ht="24" customHeight="1">
      <c r="A56" s="13" t="s">
        <v>125</v>
      </c>
      <c r="B56" s="14"/>
      <c r="C56" s="99"/>
      <c r="E56" s="52">
        <f>Conso!J28</f>
        <v>1100000</v>
      </c>
      <c r="F56" s="52"/>
      <c r="G56" s="52">
        <f>Conso!J19</f>
        <v>1000000</v>
      </c>
      <c r="H56" s="52"/>
      <c r="I56" s="52">
        <v>0</v>
      </c>
      <c r="J56" s="52"/>
      <c r="K56" s="52">
        <v>0</v>
      </c>
    </row>
    <row r="57" spans="1:11" ht="24" customHeight="1">
      <c r="A57" s="13" t="s">
        <v>85</v>
      </c>
      <c r="B57" s="14"/>
      <c r="C57" s="12"/>
      <c r="E57" s="52">
        <f>Conso!L28</f>
        <v>123562921</v>
      </c>
      <c r="F57" s="52"/>
      <c r="G57" s="52">
        <f>Conso!L19</f>
        <v>31728634</v>
      </c>
      <c r="H57" s="52"/>
      <c r="I57" s="52">
        <f>Separtate!J25</f>
        <v>5282630</v>
      </c>
      <c r="J57" s="52"/>
      <c r="K57" s="52">
        <f>Separtate!J16</f>
        <v>4852357</v>
      </c>
    </row>
    <row r="58" spans="1:11" ht="24" customHeight="1">
      <c r="A58" s="13" t="s">
        <v>95</v>
      </c>
      <c r="B58" s="14"/>
      <c r="C58" s="12"/>
      <c r="E58" s="31">
        <f>Conso!N28</f>
        <v>-2726921</v>
      </c>
      <c r="F58" s="52"/>
      <c r="G58" s="31">
        <f>Conso!N19</f>
        <v>-2726921</v>
      </c>
      <c r="H58" s="52"/>
      <c r="I58" s="31">
        <v>0</v>
      </c>
      <c r="J58" s="52"/>
      <c r="K58" s="31">
        <v>0</v>
      </c>
    </row>
    <row r="59" spans="1:11" ht="24" customHeight="1">
      <c r="A59" s="1" t="s">
        <v>24</v>
      </c>
      <c r="B59" s="14"/>
      <c r="C59" s="12"/>
      <c r="E59" s="31">
        <f>SUM(E51:E58)</f>
        <v>189054607</v>
      </c>
      <c r="F59" s="28"/>
      <c r="G59" s="31">
        <f>SUM(G51:G58)</f>
        <v>95993826</v>
      </c>
      <c r="H59" s="52"/>
      <c r="I59" s="31">
        <f>SUM(I51:I58)</f>
        <v>68760935</v>
      </c>
      <c r="J59" s="52"/>
      <c r="K59" s="31">
        <f>SUM(K51:K58)</f>
        <v>67264601</v>
      </c>
    </row>
    <row r="60" spans="1:11" ht="24" customHeight="1" thickBot="1">
      <c r="A60" s="1" t="s">
        <v>25</v>
      </c>
      <c r="E60" s="32">
        <f>SUM(E59,E45)</f>
        <v>265378274</v>
      </c>
      <c r="F60" s="28"/>
      <c r="G60" s="32">
        <f>SUM(G59,G45)</f>
        <v>144910527</v>
      </c>
      <c r="H60" s="52"/>
      <c r="I60" s="32">
        <f>SUM(I59,I45)</f>
        <v>75136882</v>
      </c>
      <c r="J60" s="52"/>
      <c r="K60" s="32">
        <f>SUM(K59,K45)</f>
        <v>75089003</v>
      </c>
    </row>
    <row r="61" spans="1:11" ht="24" customHeight="1" thickTop="1">
      <c r="E61" s="52">
        <f>E24-E60</f>
        <v>0</v>
      </c>
      <c r="F61" s="52"/>
      <c r="G61" s="52">
        <f>G60-G24</f>
        <v>0</v>
      </c>
      <c r="H61" s="52">
        <f>H60-H24</f>
        <v>0</v>
      </c>
      <c r="I61" s="98">
        <f>I60-I24</f>
        <v>0</v>
      </c>
      <c r="J61" s="52"/>
      <c r="K61" s="52">
        <f>K60-K24</f>
        <v>0</v>
      </c>
    </row>
    <row r="62" spans="1:11" ht="24" customHeight="1">
      <c r="A62" s="18" t="s">
        <v>13</v>
      </c>
      <c r="B62" s="14"/>
      <c r="C62" s="20"/>
    </row>
    <row r="63" spans="1:11" ht="21.95" customHeight="1">
      <c r="A63" s="18"/>
      <c r="B63" s="14"/>
      <c r="C63" s="20"/>
      <c r="E63" s="19"/>
      <c r="G63" s="19"/>
      <c r="H63" s="17"/>
      <c r="I63" s="19"/>
      <c r="J63" s="17"/>
      <c r="K63" s="19"/>
    </row>
    <row r="64" spans="1:11" ht="21.95" customHeight="1">
      <c r="A64" s="110"/>
      <c r="B64" s="14"/>
      <c r="C64" s="20"/>
      <c r="E64" s="19"/>
      <c r="G64" s="19"/>
      <c r="H64" s="17"/>
      <c r="I64" s="19"/>
      <c r="J64" s="17"/>
      <c r="K64" s="19"/>
    </row>
    <row r="65" spans="1:3" ht="21.95" customHeight="1">
      <c r="A65" s="18"/>
      <c r="B65" s="14"/>
      <c r="C65" s="20"/>
    </row>
    <row r="66" spans="1:3" ht="21.95" customHeight="1">
      <c r="A66" s="18"/>
      <c r="B66" s="96" t="s">
        <v>26</v>
      </c>
      <c r="C66" s="89"/>
    </row>
    <row r="67" spans="1:3" ht="21.95" customHeight="1">
      <c r="A67" s="111"/>
    </row>
  </sheetData>
  <mergeCells count="4">
    <mergeCell ref="I5:K5"/>
    <mergeCell ref="I31:K31"/>
    <mergeCell ref="E5:G5"/>
    <mergeCell ref="E31:G31"/>
  </mergeCells>
  <pageMargins left="0.78740157480314965" right="0.31496062992125984" top="0.78740157480314965" bottom="0.19685039370078741" header="0.31496062992125984" footer="0.31496062992125984"/>
  <pageSetup paperSize="9" scale="74" fitToHeight="7" orientation="portrait" horizontalDpi="300" verticalDpi="300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9"/>
  <sheetViews>
    <sheetView showGridLines="0" view="pageBreakPreview" topLeftCell="A34" zoomScaleNormal="80" zoomScaleSheetLayoutView="100" workbookViewId="0">
      <selection activeCell="A36" sqref="A36"/>
    </sheetView>
  </sheetViews>
  <sheetFormatPr defaultRowHeight="24" customHeight="1"/>
  <cols>
    <col min="1" max="1" width="35.42578125" customWidth="1"/>
    <col min="2" max="2" width="7.42578125" customWidth="1"/>
    <col min="3" max="3" width="8.7109375" style="102" customWidth="1"/>
    <col min="4" max="4" width="1.140625" customWidth="1"/>
    <col min="5" max="5" width="15.7109375" customWidth="1"/>
    <col min="6" max="6" width="1.85546875" customWidth="1"/>
    <col min="7" max="7" width="15.7109375" customWidth="1"/>
    <col min="8" max="8" width="1.85546875" customWidth="1"/>
    <col min="9" max="9" width="15.7109375" customWidth="1"/>
    <col min="10" max="10" width="1.85546875" customWidth="1"/>
    <col min="11" max="11" width="15.7109375" customWidth="1"/>
  </cols>
  <sheetData>
    <row r="1" spans="1:11" s="6" customFormat="1" ht="24" customHeight="1">
      <c r="A1" s="1" t="s">
        <v>94</v>
      </c>
      <c r="B1" s="2"/>
      <c r="C1" s="3"/>
      <c r="D1" s="4"/>
      <c r="E1" s="4"/>
      <c r="F1" s="4"/>
      <c r="G1" s="5"/>
      <c r="H1" s="64"/>
      <c r="I1" s="4"/>
      <c r="J1" s="4"/>
      <c r="K1" s="5"/>
    </row>
    <row r="2" spans="1:11" s="6" customFormat="1" ht="24" customHeight="1">
      <c r="A2" s="1" t="s">
        <v>77</v>
      </c>
      <c r="B2" s="4"/>
      <c r="C2" s="3"/>
      <c r="D2" s="4"/>
      <c r="E2" s="4"/>
      <c r="F2" s="4"/>
      <c r="G2" s="4"/>
      <c r="H2" s="65"/>
      <c r="I2" s="4"/>
      <c r="J2" s="4"/>
      <c r="K2" s="4"/>
    </row>
    <row r="3" spans="1:11" s="6" customFormat="1" ht="24" customHeight="1">
      <c r="A3" s="1" t="s">
        <v>157</v>
      </c>
      <c r="B3" s="4"/>
      <c r="C3" s="3"/>
      <c r="D3" s="4"/>
      <c r="E3" s="4"/>
      <c r="F3" s="4"/>
      <c r="G3" s="4"/>
      <c r="H3" s="65"/>
      <c r="I3" s="4"/>
      <c r="J3" s="4"/>
      <c r="K3" s="4"/>
    </row>
    <row r="4" spans="1:11" s="6" customFormat="1" ht="24" customHeight="1">
      <c r="B4" s="4"/>
      <c r="C4" s="3"/>
      <c r="D4" s="4"/>
      <c r="E4" s="4"/>
      <c r="F4" s="4"/>
      <c r="G4" s="8"/>
      <c r="H4" s="66"/>
      <c r="I4" s="4"/>
      <c r="J4" s="4"/>
      <c r="K4" s="8" t="s">
        <v>0</v>
      </c>
    </row>
    <row r="5" spans="1:11" s="6" customFormat="1" ht="24" customHeight="1">
      <c r="B5" s="4"/>
      <c r="C5" s="3"/>
      <c r="D5" s="4"/>
      <c r="E5" s="118" t="s">
        <v>54</v>
      </c>
      <c r="F5" s="118"/>
      <c r="G5" s="118"/>
      <c r="H5" s="66"/>
      <c r="I5" s="118" t="s">
        <v>55</v>
      </c>
      <c r="J5" s="118"/>
      <c r="K5" s="118"/>
    </row>
    <row r="6" spans="1:11" s="10" customFormat="1" ht="24" customHeight="1">
      <c r="A6" s="9"/>
      <c r="C6" s="36" t="s">
        <v>1</v>
      </c>
      <c r="E6" s="36">
        <v>2021</v>
      </c>
      <c r="F6" s="22"/>
      <c r="G6" s="36">
        <v>2020</v>
      </c>
      <c r="H6" s="36"/>
      <c r="I6" s="36">
        <v>2021</v>
      </c>
      <c r="J6" s="22"/>
      <c r="K6" s="36">
        <v>2020</v>
      </c>
    </row>
    <row r="7" spans="1:11" s="10" customFormat="1" ht="24" customHeight="1">
      <c r="A7" s="72" t="s">
        <v>76</v>
      </c>
      <c r="C7" s="36"/>
      <c r="E7" s="36"/>
      <c r="F7" s="22"/>
      <c r="G7" s="36"/>
      <c r="H7" s="36"/>
      <c r="I7" s="36"/>
      <c r="J7" s="22"/>
      <c r="K7" s="36"/>
    </row>
    <row r="8" spans="1:11" s="10" customFormat="1" ht="24" customHeight="1">
      <c r="A8" s="1" t="s">
        <v>27</v>
      </c>
      <c r="C8" s="3"/>
      <c r="H8" s="21"/>
    </row>
    <row r="9" spans="1:11" s="10" customFormat="1" ht="24" customHeight="1">
      <c r="A9" s="13" t="s">
        <v>39</v>
      </c>
      <c r="B9" s="6"/>
      <c r="C9" s="12"/>
      <c r="E9" s="27">
        <v>359257381</v>
      </c>
      <c r="F9" s="23"/>
      <c r="G9" s="27">
        <v>221543093</v>
      </c>
      <c r="H9" s="27"/>
      <c r="I9" s="10">
        <v>21483640</v>
      </c>
      <c r="J9" s="23"/>
      <c r="K9" s="10">
        <v>15584519</v>
      </c>
    </row>
    <row r="10" spans="1:11" s="10" customFormat="1" ht="24" customHeight="1">
      <c r="A10" s="13" t="s">
        <v>97</v>
      </c>
      <c r="B10" s="6"/>
      <c r="C10" s="12"/>
      <c r="D10" s="10">
        <v>18783180</v>
      </c>
      <c r="E10" s="27">
        <v>126299571</v>
      </c>
      <c r="F10" s="23"/>
      <c r="G10" s="27">
        <v>43883149</v>
      </c>
      <c r="H10" s="27"/>
      <c r="I10" s="23">
        <v>0</v>
      </c>
      <c r="J10" s="23"/>
      <c r="K10" s="23">
        <v>0</v>
      </c>
    </row>
    <row r="11" spans="1:11" s="10" customFormat="1" ht="24" customHeight="1">
      <c r="A11" s="13" t="s">
        <v>50</v>
      </c>
      <c r="B11" s="6"/>
      <c r="C11" s="99">
        <v>10</v>
      </c>
      <c r="E11" s="27">
        <v>0</v>
      </c>
      <c r="F11" s="23"/>
      <c r="G11" s="27">
        <v>0</v>
      </c>
      <c r="H11" s="27"/>
      <c r="I11" s="10">
        <v>39899031</v>
      </c>
      <c r="J11" s="23"/>
      <c r="K11" s="10">
        <v>64118885</v>
      </c>
    </row>
    <row r="12" spans="1:11" s="10" customFormat="1" ht="24" customHeight="1">
      <c r="A12" s="13" t="s">
        <v>110</v>
      </c>
      <c r="B12" s="6"/>
      <c r="C12" s="100"/>
      <c r="D12" s="94"/>
      <c r="E12" s="27">
        <v>4006660</v>
      </c>
      <c r="F12" s="23"/>
      <c r="G12" s="27">
        <v>1086951</v>
      </c>
      <c r="H12" s="27"/>
      <c r="I12" s="88">
        <v>575717</v>
      </c>
      <c r="J12" s="23"/>
      <c r="K12" s="88">
        <v>598209</v>
      </c>
    </row>
    <row r="13" spans="1:11" s="10" customFormat="1" ht="24" customHeight="1">
      <c r="A13" s="1" t="s">
        <v>28</v>
      </c>
      <c r="C13" s="3"/>
      <c r="E13" s="24">
        <f>SUM(E9:E12)</f>
        <v>489563612</v>
      </c>
      <c r="F13" s="23"/>
      <c r="G13" s="24">
        <f>SUM(G9:G12)</f>
        <v>266513193</v>
      </c>
      <c r="H13" s="93"/>
      <c r="I13" s="24">
        <f>SUM(I9:I12)</f>
        <v>61958388</v>
      </c>
      <c r="J13" s="23"/>
      <c r="K13" s="24">
        <f>SUM(K9:K12)</f>
        <v>80301613</v>
      </c>
    </row>
    <row r="14" spans="1:11" s="10" customFormat="1" ht="24" customHeight="1">
      <c r="A14" s="1" t="s">
        <v>29</v>
      </c>
      <c r="C14" s="3"/>
      <c r="E14" s="23"/>
      <c r="F14" s="23"/>
      <c r="G14" s="23"/>
      <c r="H14" s="27"/>
      <c r="I14" s="23"/>
      <c r="J14" s="23"/>
      <c r="K14" s="23"/>
    </row>
    <row r="15" spans="1:11" s="10" customFormat="1" ht="24" customHeight="1">
      <c r="A15" s="13" t="s">
        <v>47</v>
      </c>
      <c r="C15" s="3"/>
      <c r="E15" s="27">
        <v>191120865</v>
      </c>
      <c r="F15" s="23"/>
      <c r="G15" s="27">
        <v>122253920</v>
      </c>
      <c r="H15" s="27"/>
      <c r="I15" s="27">
        <v>11407917</v>
      </c>
      <c r="J15" s="23"/>
      <c r="K15" s="27">
        <v>8548179</v>
      </c>
    </row>
    <row r="16" spans="1:11" s="10" customFormat="1" ht="24" customHeight="1">
      <c r="A16" s="13" t="s">
        <v>98</v>
      </c>
      <c r="C16" s="3"/>
      <c r="E16" s="27">
        <v>97117405</v>
      </c>
      <c r="F16" s="27"/>
      <c r="G16" s="27">
        <v>35236762</v>
      </c>
      <c r="H16" s="27"/>
      <c r="I16" s="27">
        <v>0</v>
      </c>
      <c r="J16" s="27"/>
      <c r="K16" s="27">
        <v>0</v>
      </c>
    </row>
    <row r="17" spans="1:11" s="10" customFormat="1" ht="24" customHeight="1">
      <c r="A17" s="13" t="s">
        <v>30</v>
      </c>
      <c r="B17" s="14"/>
      <c r="C17" s="99"/>
      <c r="E17" s="25">
        <v>54141825</v>
      </c>
      <c r="F17" s="23"/>
      <c r="G17" s="25">
        <v>52537873</v>
      </c>
      <c r="H17" s="27"/>
      <c r="I17" s="25">
        <v>26961528</v>
      </c>
      <c r="J17" s="23"/>
      <c r="K17" s="25">
        <v>24800747</v>
      </c>
    </row>
    <row r="18" spans="1:11" s="10" customFormat="1" ht="24" customHeight="1">
      <c r="A18" s="1" t="s">
        <v>31</v>
      </c>
      <c r="C18" s="3"/>
      <c r="E18" s="25">
        <f>SUM(E15:E17)</f>
        <v>342380095</v>
      </c>
      <c r="F18" s="23"/>
      <c r="G18" s="25">
        <f>SUM(G15:G17)</f>
        <v>210028555</v>
      </c>
      <c r="H18" s="27"/>
      <c r="I18" s="25">
        <f>SUM(I15:I17)</f>
        <v>38369445</v>
      </c>
      <c r="J18" s="23"/>
      <c r="K18" s="25">
        <f>SUM(K15:K17)</f>
        <v>33348926</v>
      </c>
    </row>
    <row r="19" spans="1:11" s="10" customFormat="1" ht="24" customHeight="1">
      <c r="A19" s="1" t="s">
        <v>138</v>
      </c>
      <c r="C19" s="3"/>
      <c r="E19" s="27">
        <f>E13-E18</f>
        <v>147183517</v>
      </c>
      <c r="F19" s="23"/>
      <c r="G19" s="27">
        <f>G13-G18</f>
        <v>56484638</v>
      </c>
      <c r="H19" s="27"/>
      <c r="I19" s="27">
        <f>I13-I18</f>
        <v>23588943</v>
      </c>
      <c r="J19" s="23"/>
      <c r="K19" s="27">
        <f>K13-K18</f>
        <v>46952687</v>
      </c>
    </row>
    <row r="20" spans="1:11" s="10" customFormat="1" ht="24" customHeight="1">
      <c r="A20" s="13" t="s">
        <v>120</v>
      </c>
      <c r="C20" s="3"/>
      <c r="E20" s="27">
        <v>28883</v>
      </c>
      <c r="F20" s="23"/>
      <c r="G20" s="27">
        <v>115442</v>
      </c>
      <c r="H20" s="27"/>
      <c r="I20" s="27">
        <v>124131</v>
      </c>
      <c r="J20" s="23"/>
      <c r="K20" s="27">
        <v>137197</v>
      </c>
    </row>
    <row r="21" spans="1:11" s="10" customFormat="1" ht="24" customHeight="1">
      <c r="A21" s="13" t="s">
        <v>32</v>
      </c>
      <c r="C21" s="3"/>
      <c r="E21" s="25">
        <v>-513748</v>
      </c>
      <c r="F21" s="23"/>
      <c r="G21" s="25">
        <v>-526926</v>
      </c>
      <c r="H21" s="27"/>
      <c r="I21" s="25">
        <v>-241027</v>
      </c>
      <c r="J21" s="23"/>
      <c r="K21" s="25">
        <v>-186635</v>
      </c>
    </row>
    <row r="22" spans="1:11" s="10" customFormat="1" ht="24" customHeight="1">
      <c r="A22" s="1" t="s">
        <v>161</v>
      </c>
      <c r="C22" s="3"/>
      <c r="E22" s="27">
        <f>SUM(E19:E21)</f>
        <v>146698652</v>
      </c>
      <c r="F22" s="23"/>
      <c r="G22" s="27">
        <f>SUM(G19:G21)</f>
        <v>56073154</v>
      </c>
      <c r="H22" s="27"/>
      <c r="I22" s="27">
        <f>SUM(I19:I21)</f>
        <v>23472047</v>
      </c>
      <c r="J22" s="23"/>
      <c r="K22" s="27">
        <f>SUM(K19:K21)</f>
        <v>46903249</v>
      </c>
    </row>
    <row r="23" spans="1:11" s="10" customFormat="1" ht="24" customHeight="1">
      <c r="A23" s="13" t="s">
        <v>160</v>
      </c>
      <c r="C23" s="99">
        <v>21</v>
      </c>
      <c r="E23" s="27">
        <v>-35450586</v>
      </c>
      <c r="F23" s="23"/>
      <c r="G23" s="27">
        <v>-16025415</v>
      </c>
      <c r="H23" s="27"/>
      <c r="I23" s="27">
        <v>-3485600</v>
      </c>
      <c r="J23" s="23"/>
      <c r="K23" s="27">
        <v>-1102261</v>
      </c>
    </row>
    <row r="24" spans="1:11" s="10" customFormat="1" ht="24" customHeight="1">
      <c r="A24" s="1" t="s">
        <v>88</v>
      </c>
      <c r="B24" s="6"/>
      <c r="C24" s="12"/>
      <c r="E24" s="24">
        <f>SUM(E22:E23)</f>
        <v>111248066</v>
      </c>
      <c r="F24" s="27"/>
      <c r="G24" s="24">
        <f>SUM(G22:G23)</f>
        <v>40047739</v>
      </c>
      <c r="H24" s="27"/>
      <c r="I24" s="24">
        <f>SUM(I22:I23)</f>
        <v>19986447</v>
      </c>
      <c r="J24" s="27"/>
      <c r="K24" s="24">
        <f>SUM(K22:K23)</f>
        <v>45800988</v>
      </c>
    </row>
    <row r="25" spans="1:11" s="10" customFormat="1" ht="24" customHeight="1">
      <c r="A25" s="13"/>
      <c r="C25" s="12"/>
      <c r="E25" s="19"/>
      <c r="F25" s="19"/>
      <c r="G25" s="19"/>
      <c r="H25" s="17"/>
      <c r="I25" s="19"/>
      <c r="J25" s="19"/>
      <c r="K25" s="19"/>
    </row>
    <row r="26" spans="1:11" s="10" customFormat="1" ht="24" customHeight="1">
      <c r="A26" s="1" t="s">
        <v>72</v>
      </c>
      <c r="C26" s="12"/>
      <c r="E26" s="17"/>
      <c r="F26" s="19"/>
      <c r="G26" s="17"/>
      <c r="H26" s="17"/>
      <c r="I26" s="17"/>
      <c r="J26" s="19"/>
      <c r="K26" s="17"/>
    </row>
    <row r="27" spans="1:11" s="10" customFormat="1" ht="24" customHeight="1">
      <c r="A27" s="80" t="s">
        <v>168</v>
      </c>
      <c r="C27" s="12"/>
      <c r="E27" s="17"/>
      <c r="F27" s="17"/>
      <c r="G27" s="17"/>
      <c r="H27" s="17"/>
      <c r="I27" s="17"/>
      <c r="J27" s="17"/>
      <c r="K27" s="17"/>
    </row>
    <row r="28" spans="1:11" s="10" customFormat="1" ht="24" customHeight="1">
      <c r="A28" s="80" t="s">
        <v>86</v>
      </c>
      <c r="C28" s="12"/>
      <c r="E28" s="17"/>
      <c r="F28" s="17"/>
      <c r="G28" s="17"/>
      <c r="H28" s="17"/>
      <c r="I28" s="17"/>
      <c r="J28" s="17"/>
      <c r="K28" s="17"/>
    </row>
    <row r="29" spans="1:11" s="10" customFormat="1" ht="24" customHeight="1">
      <c r="A29" s="13" t="s">
        <v>163</v>
      </c>
      <c r="C29" s="99" t="s">
        <v>162</v>
      </c>
      <c r="E29" s="68">
        <v>695221</v>
      </c>
      <c r="F29" s="17"/>
      <c r="G29" s="68">
        <v>707253</v>
      </c>
      <c r="H29" s="17"/>
      <c r="I29" s="68">
        <v>452826</v>
      </c>
      <c r="J29" s="17"/>
      <c r="K29" s="68">
        <v>237591</v>
      </c>
    </row>
    <row r="30" spans="1:11" s="10" customFormat="1" ht="24" customHeight="1">
      <c r="A30" s="1" t="s">
        <v>73</v>
      </c>
      <c r="C30" s="12"/>
      <c r="E30" s="17">
        <f>SUM(E29)</f>
        <v>695221</v>
      </c>
      <c r="F30" s="17"/>
      <c r="G30" s="68">
        <f>SUM(G29)</f>
        <v>707253</v>
      </c>
      <c r="H30" s="17"/>
      <c r="I30" s="68">
        <f>SUM(I29)</f>
        <v>452826</v>
      </c>
      <c r="J30" s="17"/>
      <c r="K30" s="68">
        <f>SUM(K29)</f>
        <v>237591</v>
      </c>
    </row>
    <row r="31" spans="1:11" s="10" customFormat="1" ht="24" customHeight="1">
      <c r="A31" s="13"/>
      <c r="C31" s="12"/>
      <c r="E31" s="92"/>
      <c r="F31" s="19"/>
      <c r="G31" s="17"/>
      <c r="H31" s="17"/>
      <c r="I31" s="17"/>
      <c r="J31" s="19"/>
      <c r="K31" s="17"/>
    </row>
    <row r="32" spans="1:11" s="10" customFormat="1" ht="24" customHeight="1" thickBot="1">
      <c r="A32" s="1" t="s">
        <v>74</v>
      </c>
      <c r="C32" s="12"/>
      <c r="E32" s="71">
        <f>SUM(E30,E24)</f>
        <v>111943287</v>
      </c>
      <c r="F32" s="19"/>
      <c r="G32" s="85">
        <f>SUM(G30,G24)</f>
        <v>40754992</v>
      </c>
      <c r="H32" s="17"/>
      <c r="I32" s="71">
        <f>SUM(I30,I24)</f>
        <v>20439273</v>
      </c>
      <c r="J32" s="19"/>
      <c r="K32" s="85">
        <f>SUM(K30,K24)</f>
        <v>46038579</v>
      </c>
    </row>
    <row r="33" spans="1:11" s="10" customFormat="1" ht="24" customHeight="1" thickTop="1">
      <c r="A33" s="13"/>
      <c r="C33" s="12"/>
      <c r="E33" s="19"/>
      <c r="F33" s="19"/>
      <c r="G33" s="19"/>
      <c r="H33" s="17"/>
      <c r="I33" s="19"/>
      <c r="J33" s="19"/>
      <c r="K33" s="19"/>
    </row>
    <row r="34" spans="1:11" s="10" customFormat="1" ht="24" customHeight="1">
      <c r="A34" s="69" t="s">
        <v>75</v>
      </c>
      <c r="B34" s="70"/>
      <c r="C34" s="101">
        <v>22</v>
      </c>
      <c r="D34" s="21"/>
      <c r="E34" s="27"/>
      <c r="F34" s="27"/>
      <c r="G34" s="27"/>
      <c r="H34" s="27"/>
      <c r="I34" s="27"/>
      <c r="J34" s="27"/>
      <c r="K34" s="27"/>
    </row>
    <row r="35" spans="1:11" s="10" customFormat="1" ht="24" customHeight="1">
      <c r="A35" s="58" t="s">
        <v>107</v>
      </c>
      <c r="B35" s="21"/>
      <c r="C35" s="67"/>
      <c r="D35" s="21"/>
      <c r="E35" s="27"/>
      <c r="F35" s="27"/>
      <c r="G35" s="27"/>
      <c r="H35" s="27"/>
      <c r="I35" s="27"/>
      <c r="J35" s="27"/>
      <c r="K35" s="27"/>
    </row>
    <row r="36" spans="1:11" s="10" customFormat="1" ht="24" customHeight="1" thickBot="1">
      <c r="A36" s="58" t="s">
        <v>153</v>
      </c>
      <c r="B36" s="21"/>
      <c r="C36" s="67"/>
      <c r="D36" s="21"/>
      <c r="E36" s="90">
        <v>20.79</v>
      </c>
      <c r="F36" s="91"/>
      <c r="G36" s="90">
        <v>7.49</v>
      </c>
      <c r="H36" s="91"/>
      <c r="I36" s="90">
        <v>3.74</v>
      </c>
      <c r="J36" s="91"/>
      <c r="K36" s="90">
        <v>8.56</v>
      </c>
    </row>
    <row r="37" spans="1:11" s="10" customFormat="1" ht="24" customHeight="1" thickTop="1">
      <c r="A37" s="58"/>
      <c r="B37" s="21"/>
      <c r="C37" s="67"/>
      <c r="D37" s="21"/>
      <c r="E37" s="27"/>
      <c r="F37" s="27"/>
      <c r="G37" s="27"/>
      <c r="H37" s="27"/>
      <c r="I37" s="27"/>
      <c r="J37" s="27"/>
      <c r="K37" s="27"/>
    </row>
    <row r="38" spans="1:11" s="10" customFormat="1" ht="24" customHeight="1">
      <c r="A38" s="9" t="s">
        <v>13</v>
      </c>
      <c r="C38" s="20"/>
      <c r="E38" s="17"/>
      <c r="F38" s="17"/>
      <c r="G38" s="17"/>
      <c r="H38" s="17"/>
      <c r="I38" s="17"/>
      <c r="J38" s="17"/>
      <c r="K38" s="17"/>
    </row>
    <row r="39" spans="1:11" s="10" customFormat="1" ht="24" customHeight="1">
      <c r="A39" s="9"/>
      <c r="C39" s="20"/>
      <c r="E39" s="17"/>
      <c r="F39" s="17"/>
      <c r="G39" s="17"/>
      <c r="H39" s="17"/>
      <c r="I39" s="17"/>
      <c r="J39" s="17"/>
      <c r="K39" s="17"/>
    </row>
  </sheetData>
  <mergeCells count="2">
    <mergeCell ref="E5:G5"/>
    <mergeCell ref="I5:K5"/>
  </mergeCells>
  <pageMargins left="0.78740157480314965" right="0.31496062992125984" top="0.78740157480314965" bottom="0.19685039370078741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showGridLines="0" view="pageBreakPreview" topLeftCell="A7" zoomScale="70" zoomScaleNormal="90" zoomScaleSheetLayoutView="70" workbookViewId="0">
      <selection activeCell="A14" sqref="A14"/>
    </sheetView>
  </sheetViews>
  <sheetFormatPr defaultColWidth="9.140625" defaultRowHeight="24" customHeight="1"/>
  <cols>
    <col min="1" max="1" width="42.140625" style="10" customWidth="1"/>
    <col min="2" max="2" width="7" style="10" customWidth="1"/>
    <col min="3" max="3" width="2" style="10" customWidth="1"/>
    <col min="4" max="4" width="14.5703125" style="10" customWidth="1"/>
    <col min="5" max="5" width="1.7109375" style="10" customWidth="1"/>
    <col min="6" max="6" width="14.5703125" style="10" customWidth="1"/>
    <col min="7" max="7" width="1.7109375" style="10" customWidth="1"/>
    <col min="8" max="8" width="17" style="10" customWidth="1"/>
    <col min="9" max="9" width="1.5703125" style="10" customWidth="1"/>
    <col min="10" max="10" width="17" style="10" customWidth="1"/>
    <col min="11" max="11" width="1.7109375" style="10" customWidth="1"/>
    <col min="12" max="12" width="14.5703125" style="10" customWidth="1"/>
    <col min="13" max="13" width="1.7109375" style="10" customWidth="1"/>
    <col min="14" max="14" width="22" style="10" customWidth="1"/>
    <col min="15" max="15" width="1.7109375" style="10" customWidth="1"/>
    <col min="16" max="16" width="19.85546875" style="10" customWidth="1"/>
    <col min="17" max="17" width="1.7109375" style="10" customWidth="1"/>
    <col min="18" max="18" width="13.5703125" style="10" customWidth="1"/>
    <col min="19" max="16384" width="9.140625" style="10"/>
  </cols>
  <sheetData>
    <row r="1" spans="1:17" ht="24" customHeight="1">
      <c r="A1" s="1" t="s">
        <v>94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t="24" customHeight="1">
      <c r="A2" s="1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24" customHeight="1">
      <c r="A3" s="1" t="s">
        <v>157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24" customHeight="1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74" t="s">
        <v>0</v>
      </c>
      <c r="Q4" s="33"/>
    </row>
    <row r="5" spans="1:17" ht="24" customHeight="1">
      <c r="B5" s="33"/>
      <c r="C5" s="33"/>
      <c r="D5" s="119" t="s">
        <v>54</v>
      </c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7" ht="24" customHeight="1">
      <c r="B6" s="33"/>
      <c r="C6" s="33"/>
      <c r="D6" s="83"/>
      <c r="E6" s="82"/>
      <c r="F6" s="82"/>
      <c r="G6" s="82"/>
      <c r="H6" s="82"/>
      <c r="I6" s="82"/>
      <c r="J6" s="82"/>
      <c r="K6" s="82"/>
      <c r="L6" s="82"/>
      <c r="N6" s="84" t="s">
        <v>78</v>
      </c>
      <c r="P6" s="84"/>
      <c r="Q6" s="82"/>
    </row>
    <row r="7" spans="1:17" ht="24" customHeight="1">
      <c r="B7" s="33"/>
      <c r="C7" s="33"/>
      <c r="D7" s="83"/>
      <c r="E7" s="82"/>
      <c r="F7" s="82"/>
      <c r="G7" s="82"/>
      <c r="H7" s="82"/>
      <c r="I7" s="82"/>
      <c r="J7" s="82"/>
      <c r="K7" s="82"/>
      <c r="L7" s="82"/>
      <c r="N7" s="112" t="s">
        <v>79</v>
      </c>
    </row>
    <row r="8" spans="1:17" s="89" customFormat="1" ht="24" customHeight="1">
      <c r="H8" s="82"/>
      <c r="I8" s="82"/>
      <c r="J8" s="82"/>
      <c r="K8" s="82"/>
      <c r="L8" s="82"/>
      <c r="N8" s="84" t="s">
        <v>102</v>
      </c>
      <c r="P8" s="84"/>
      <c r="Q8" s="82"/>
    </row>
    <row r="9" spans="1:17" s="89" customFormat="1" ht="24" customHeight="1">
      <c r="D9" s="89" t="s">
        <v>80</v>
      </c>
      <c r="F9" s="89" t="s">
        <v>99</v>
      </c>
      <c r="H9" s="118" t="s">
        <v>96</v>
      </c>
      <c r="I9" s="118"/>
      <c r="J9" s="118"/>
      <c r="K9" s="118"/>
      <c r="L9" s="118"/>
      <c r="N9" s="89" t="s">
        <v>103</v>
      </c>
      <c r="P9" s="84" t="s">
        <v>169</v>
      </c>
    </row>
    <row r="10" spans="1:17" s="89" customFormat="1" ht="24" customHeight="1">
      <c r="D10" s="89" t="s">
        <v>51</v>
      </c>
      <c r="F10" s="89" t="s">
        <v>100</v>
      </c>
      <c r="H10" s="118" t="s">
        <v>126</v>
      </c>
      <c r="I10" s="118"/>
      <c r="J10" s="118"/>
      <c r="N10" s="89" t="s">
        <v>109</v>
      </c>
      <c r="P10" s="89" t="s">
        <v>81</v>
      </c>
    </row>
    <row r="11" spans="1:17" s="89" customFormat="1" ht="24" customHeight="1">
      <c r="B11" s="112" t="s">
        <v>1</v>
      </c>
      <c r="D11" s="112" t="s">
        <v>34</v>
      </c>
      <c r="E11" s="16"/>
      <c r="F11" s="112" t="s">
        <v>101</v>
      </c>
      <c r="G11" s="16"/>
      <c r="H11" s="112" t="s">
        <v>128</v>
      </c>
      <c r="I11" s="104"/>
      <c r="J11" s="112" t="s">
        <v>127</v>
      </c>
      <c r="K11" s="16"/>
      <c r="L11" s="112" t="s">
        <v>84</v>
      </c>
      <c r="M11" s="16"/>
      <c r="N11" s="112" t="s">
        <v>108</v>
      </c>
      <c r="P11" s="112" t="s">
        <v>82</v>
      </c>
      <c r="Q11" s="16"/>
    </row>
    <row r="12" spans="1:17" ht="24" customHeight="1">
      <c r="A12" s="72" t="s">
        <v>116</v>
      </c>
      <c r="C12" s="47"/>
      <c r="D12" s="52">
        <v>53500000</v>
      </c>
      <c r="E12" s="52"/>
      <c r="F12" s="52">
        <v>8378777</v>
      </c>
      <c r="G12" s="52"/>
      <c r="H12" s="52">
        <v>0</v>
      </c>
      <c r="I12" s="52"/>
      <c r="J12" s="52">
        <v>720000</v>
      </c>
      <c r="K12" s="52"/>
      <c r="L12" s="52">
        <v>56456141.999999993</v>
      </c>
      <c r="M12" s="52"/>
      <c r="N12" s="52">
        <v>-2726921</v>
      </c>
      <c r="P12" s="52">
        <f>SUM(D12:N12)</f>
        <v>116327998</v>
      </c>
      <c r="Q12" s="52"/>
    </row>
    <row r="13" spans="1:17" ht="24" customHeight="1">
      <c r="A13" s="9" t="s">
        <v>88</v>
      </c>
      <c r="B13" s="12"/>
      <c r="C13" s="47"/>
      <c r="D13" s="52">
        <v>0</v>
      </c>
      <c r="E13" s="52"/>
      <c r="F13" s="52">
        <v>0</v>
      </c>
      <c r="G13" s="52"/>
      <c r="H13" s="52">
        <v>0</v>
      </c>
      <c r="I13" s="52"/>
      <c r="J13" s="52">
        <v>0</v>
      </c>
      <c r="K13" s="52"/>
      <c r="L13" s="52">
        <f>PL!G24</f>
        <v>40047739</v>
      </c>
      <c r="M13" s="52"/>
      <c r="N13" s="52">
        <v>0</v>
      </c>
      <c r="P13" s="52">
        <f>SUM(D13:M13)</f>
        <v>40047739</v>
      </c>
      <c r="Q13" s="52"/>
    </row>
    <row r="14" spans="1:17" ht="24" customHeight="1">
      <c r="A14" s="9" t="s">
        <v>73</v>
      </c>
      <c r="B14" s="12"/>
      <c r="C14" s="47"/>
      <c r="D14" s="31">
        <v>0</v>
      </c>
      <c r="E14" s="52"/>
      <c r="F14" s="31">
        <v>0</v>
      </c>
      <c r="G14" s="52"/>
      <c r="H14" s="31">
        <v>0</v>
      </c>
      <c r="I14" s="52"/>
      <c r="J14" s="31">
        <v>0</v>
      </c>
      <c r="K14" s="52"/>
      <c r="L14" s="31">
        <v>707253</v>
      </c>
      <c r="M14" s="52"/>
      <c r="N14" s="25">
        <v>0</v>
      </c>
      <c r="P14" s="25">
        <f>SUM(D14:M14)</f>
        <v>707253</v>
      </c>
      <c r="Q14" s="52"/>
    </row>
    <row r="15" spans="1:17" ht="24" customHeight="1">
      <c r="A15" s="76" t="s">
        <v>74</v>
      </c>
      <c r="B15" s="12"/>
      <c r="C15" s="47"/>
      <c r="D15" s="52">
        <f>SUM(D13:D14)</f>
        <v>0</v>
      </c>
      <c r="E15" s="52"/>
      <c r="F15" s="52">
        <f>SUM(F13:F14)</f>
        <v>0</v>
      </c>
      <c r="G15" s="52"/>
      <c r="H15" s="52">
        <f>SUM(H13:H14)</f>
        <v>0</v>
      </c>
      <c r="I15" s="52"/>
      <c r="J15" s="52">
        <f>SUM(J13:J14)</f>
        <v>0</v>
      </c>
      <c r="K15" s="52"/>
      <c r="L15" s="52">
        <f>SUM(L13:L14)</f>
        <v>40754992</v>
      </c>
      <c r="M15" s="52"/>
      <c r="N15" s="52">
        <f>SUM(N13:N14)</f>
        <v>0</v>
      </c>
      <c r="P15" s="52">
        <f>SUM(P13:P14)</f>
        <v>40754992</v>
      </c>
      <c r="Q15" s="52"/>
    </row>
    <row r="16" spans="1:17" ht="24" customHeight="1">
      <c r="A16" s="76" t="s">
        <v>91</v>
      </c>
      <c r="B16" s="99">
        <v>18</v>
      </c>
      <c r="C16" s="47"/>
      <c r="D16" s="52">
        <v>0</v>
      </c>
      <c r="E16" s="52"/>
      <c r="F16" s="52">
        <v>823711</v>
      </c>
      <c r="G16" s="52"/>
      <c r="H16" s="52">
        <v>0</v>
      </c>
      <c r="I16" s="52"/>
      <c r="J16" s="52">
        <v>0</v>
      </c>
      <c r="K16" s="52"/>
      <c r="L16" s="52">
        <v>0</v>
      </c>
      <c r="M16" s="52"/>
      <c r="N16" s="52">
        <v>0</v>
      </c>
      <c r="P16" s="52">
        <f>SUM(D16:O16)</f>
        <v>823711</v>
      </c>
      <c r="Q16" s="52"/>
    </row>
    <row r="17" spans="1:17" ht="24" customHeight="1">
      <c r="A17" s="76" t="s">
        <v>119</v>
      </c>
      <c r="B17" s="99">
        <v>25</v>
      </c>
      <c r="C17" s="47"/>
      <c r="D17" s="52">
        <v>0</v>
      </c>
      <c r="E17" s="52"/>
      <c r="F17" s="52">
        <v>0</v>
      </c>
      <c r="G17" s="52"/>
      <c r="H17" s="52">
        <v>0</v>
      </c>
      <c r="I17" s="52"/>
      <c r="J17" s="52">
        <v>0</v>
      </c>
      <c r="K17" s="52"/>
      <c r="L17" s="52">
        <v>-61912875</v>
      </c>
      <c r="M17" s="52"/>
      <c r="N17" s="52">
        <v>0</v>
      </c>
      <c r="P17" s="52">
        <f>SUM(D17:N17)</f>
        <v>-61912875</v>
      </c>
      <c r="Q17" s="52"/>
    </row>
    <row r="18" spans="1:17" ht="24" customHeight="1">
      <c r="A18" s="76" t="s">
        <v>139</v>
      </c>
      <c r="B18" s="99">
        <v>19</v>
      </c>
      <c r="C18" s="47"/>
      <c r="D18" s="52">
        <v>0</v>
      </c>
      <c r="E18" s="52"/>
      <c r="F18" s="52">
        <v>0</v>
      </c>
      <c r="G18" s="52"/>
      <c r="H18" s="52">
        <v>3289625</v>
      </c>
      <c r="I18" s="52"/>
      <c r="J18" s="52">
        <v>280000</v>
      </c>
      <c r="K18" s="52"/>
      <c r="L18" s="52">
        <v>-3569625</v>
      </c>
      <c r="M18" s="52"/>
      <c r="N18" s="52">
        <v>0</v>
      </c>
      <c r="P18" s="52">
        <f>SUM(D18:M18)</f>
        <v>0</v>
      </c>
      <c r="Q18" s="52"/>
    </row>
    <row r="19" spans="1:17" ht="24" customHeight="1" thickBot="1">
      <c r="A19" s="72" t="s">
        <v>117</v>
      </c>
      <c r="C19" s="77"/>
      <c r="D19" s="78">
        <f>SUM(D12,D15:D17)</f>
        <v>53500000</v>
      </c>
      <c r="E19" s="52"/>
      <c r="F19" s="78">
        <f>SUM(F12,F15:F17)</f>
        <v>9202488</v>
      </c>
      <c r="G19" s="52"/>
      <c r="H19" s="78">
        <f>SUM(H12,H15:H18)</f>
        <v>3289625</v>
      </c>
      <c r="I19" s="52"/>
      <c r="J19" s="78">
        <f>SUM(J12,J15:J18)</f>
        <v>1000000</v>
      </c>
      <c r="K19" s="52"/>
      <c r="L19" s="78">
        <f>SUM(L12,L15:L18)</f>
        <v>31728634</v>
      </c>
      <c r="M19" s="52"/>
      <c r="N19" s="78">
        <f>SUM(N12,N15:N17)</f>
        <v>-2726921</v>
      </c>
      <c r="P19" s="78">
        <f>SUM(P12,P15:P17)</f>
        <v>95993826</v>
      </c>
      <c r="Q19" s="52"/>
    </row>
    <row r="20" spans="1:17" ht="24" customHeight="1" thickTop="1">
      <c r="D20" s="52">
        <f>D19-BS!G51</f>
        <v>0</v>
      </c>
      <c r="E20" s="52"/>
      <c r="F20" s="52">
        <f>F19-BS!G52</f>
        <v>0</v>
      </c>
      <c r="G20" s="52"/>
      <c r="H20" s="52"/>
      <c r="I20" s="52"/>
      <c r="J20" s="52">
        <f>J19-BS!G56</f>
        <v>0</v>
      </c>
      <c r="K20" s="52"/>
      <c r="L20" s="52">
        <f>L19-BS!G57</f>
        <v>0</v>
      </c>
      <c r="M20" s="52"/>
      <c r="N20" s="52">
        <f>N19-BS!G58</f>
        <v>0</v>
      </c>
      <c r="O20" s="52"/>
      <c r="P20" s="52">
        <f>P19-BS!G59</f>
        <v>0</v>
      </c>
      <c r="Q20" s="52"/>
    </row>
    <row r="21" spans="1:17" ht="24" customHeight="1">
      <c r="A21" s="72" t="s">
        <v>158</v>
      </c>
      <c r="C21" s="47"/>
      <c r="D21" s="52">
        <f>D19</f>
        <v>53500000</v>
      </c>
      <c r="E21" s="52"/>
      <c r="F21" s="52">
        <f>F19</f>
        <v>9202488</v>
      </c>
      <c r="G21" s="52"/>
      <c r="H21" s="52">
        <f>H19</f>
        <v>3289625</v>
      </c>
      <c r="I21" s="52"/>
      <c r="J21" s="52">
        <f>J19</f>
        <v>1000000</v>
      </c>
      <c r="K21" s="52"/>
      <c r="L21" s="16">
        <f>L19</f>
        <v>31728634</v>
      </c>
      <c r="M21" s="52"/>
      <c r="N21" s="52">
        <f>N19</f>
        <v>-2726921</v>
      </c>
      <c r="O21" s="52"/>
      <c r="P21" s="52">
        <f>P19</f>
        <v>95993826</v>
      </c>
      <c r="Q21" s="52"/>
    </row>
    <row r="22" spans="1:17" ht="24" customHeight="1">
      <c r="A22" s="9" t="s">
        <v>88</v>
      </c>
      <c r="B22" s="12"/>
      <c r="C22" s="47"/>
      <c r="D22" s="52">
        <v>0</v>
      </c>
      <c r="E22" s="52"/>
      <c r="F22" s="52">
        <v>0</v>
      </c>
      <c r="G22" s="52"/>
      <c r="H22" s="52">
        <v>0</v>
      </c>
      <c r="I22" s="52"/>
      <c r="J22" s="52">
        <v>0</v>
      </c>
      <c r="K22" s="52"/>
      <c r="L22" s="16">
        <f>PL!E24</f>
        <v>111248066</v>
      </c>
      <c r="M22" s="52"/>
      <c r="N22" s="52">
        <v>0</v>
      </c>
      <c r="O22" s="52"/>
      <c r="P22" s="52">
        <f>SUM(D22:O22)</f>
        <v>111248066</v>
      </c>
      <c r="Q22" s="52"/>
    </row>
    <row r="23" spans="1:17" ht="24" customHeight="1">
      <c r="A23" s="76" t="s">
        <v>73</v>
      </c>
      <c r="B23" s="12"/>
      <c r="C23" s="47"/>
      <c r="D23" s="31">
        <v>0</v>
      </c>
      <c r="E23" s="52"/>
      <c r="F23" s="31">
        <v>0</v>
      </c>
      <c r="G23" s="52"/>
      <c r="H23" s="31">
        <v>0</v>
      </c>
      <c r="I23" s="52"/>
      <c r="J23" s="31">
        <v>0</v>
      </c>
      <c r="K23" s="52"/>
      <c r="L23" s="112">
        <f>PL!E30</f>
        <v>695221</v>
      </c>
      <c r="M23" s="52"/>
      <c r="N23" s="31">
        <v>0</v>
      </c>
      <c r="O23" s="52"/>
      <c r="P23" s="31">
        <f>SUM(D23:O23)</f>
        <v>695221</v>
      </c>
      <c r="Q23" s="52"/>
    </row>
    <row r="24" spans="1:17" ht="24" customHeight="1">
      <c r="A24" s="76" t="s">
        <v>74</v>
      </c>
      <c r="C24" s="47"/>
      <c r="D24" s="52">
        <f>SUM(D22:D23)</f>
        <v>0</v>
      </c>
      <c r="E24" s="52"/>
      <c r="F24" s="52">
        <f>SUM(F22:F23)</f>
        <v>0</v>
      </c>
      <c r="G24" s="52"/>
      <c r="H24" s="52">
        <f>SUM(H22:H23)</f>
        <v>0</v>
      </c>
      <c r="I24" s="52"/>
      <c r="J24" s="52">
        <f>SUM(J22:J23)</f>
        <v>0</v>
      </c>
      <c r="K24" s="52"/>
      <c r="L24" s="52">
        <f>SUM(L22:L23)</f>
        <v>111943287</v>
      </c>
      <c r="M24" s="52"/>
      <c r="N24" s="52">
        <f>SUM(N22:N23)</f>
        <v>0</v>
      </c>
      <c r="O24" s="52"/>
      <c r="P24" s="52">
        <f>SUM(D24:O24)</f>
        <v>111943287</v>
      </c>
      <c r="Q24" s="52"/>
    </row>
    <row r="25" spans="1:17" ht="24" customHeight="1">
      <c r="A25" s="76" t="s">
        <v>91</v>
      </c>
      <c r="B25" s="99">
        <v>18</v>
      </c>
      <c r="C25" s="47"/>
      <c r="D25" s="52">
        <v>0</v>
      </c>
      <c r="E25" s="52"/>
      <c r="F25" s="52">
        <v>126044</v>
      </c>
      <c r="G25" s="52"/>
      <c r="H25" s="52">
        <v>0</v>
      </c>
      <c r="I25" s="52"/>
      <c r="J25" s="52">
        <v>0</v>
      </c>
      <c r="K25" s="52"/>
      <c r="L25" s="52">
        <v>0</v>
      </c>
      <c r="M25" s="52"/>
      <c r="N25" s="52">
        <v>0</v>
      </c>
      <c r="O25" s="52"/>
      <c r="P25" s="52">
        <f>SUM(D25:O25)</f>
        <v>126044</v>
      </c>
      <c r="Q25" s="52"/>
    </row>
    <row r="26" spans="1:17" ht="24" customHeight="1">
      <c r="A26" s="9" t="s">
        <v>119</v>
      </c>
      <c r="B26" s="99">
        <v>25</v>
      </c>
      <c r="C26" s="47"/>
      <c r="D26" s="52">
        <v>0</v>
      </c>
      <c r="E26" s="52"/>
      <c r="F26" s="52">
        <v>0</v>
      </c>
      <c r="G26" s="52"/>
      <c r="H26" s="52">
        <v>0</v>
      </c>
      <c r="I26" s="52"/>
      <c r="J26" s="52">
        <v>0</v>
      </c>
      <c r="K26" s="52"/>
      <c r="L26" s="52">
        <v>-19008550</v>
      </c>
      <c r="M26" s="52"/>
      <c r="N26" s="52">
        <v>0</v>
      </c>
      <c r="O26" s="52"/>
      <c r="P26" s="52">
        <f>SUM(D26:O26)</f>
        <v>-19008550</v>
      </c>
      <c r="Q26" s="52"/>
    </row>
    <row r="27" spans="1:17" s="21" customFormat="1" ht="24" customHeight="1">
      <c r="A27" s="76" t="s">
        <v>139</v>
      </c>
      <c r="B27" s="99">
        <v>19</v>
      </c>
      <c r="C27" s="77"/>
      <c r="D27" s="52">
        <v>0</v>
      </c>
      <c r="E27" s="52"/>
      <c r="F27" s="52">
        <v>0</v>
      </c>
      <c r="G27" s="52"/>
      <c r="H27" s="52">
        <v>1000450</v>
      </c>
      <c r="I27" s="52"/>
      <c r="J27" s="52">
        <v>100000</v>
      </c>
      <c r="K27" s="52"/>
      <c r="L27" s="52">
        <v>-1100450</v>
      </c>
      <c r="M27" s="52"/>
      <c r="N27" s="52">
        <v>0</v>
      </c>
      <c r="O27" s="52"/>
      <c r="P27" s="52">
        <f>SUM(D27:N27)</f>
        <v>0</v>
      </c>
      <c r="Q27" s="52"/>
    </row>
    <row r="28" spans="1:17" ht="24" customHeight="1" thickBot="1">
      <c r="A28" s="87" t="s">
        <v>159</v>
      </c>
      <c r="C28" s="47"/>
      <c r="D28" s="78">
        <f>SUM(D24:D27,D21)</f>
        <v>53500000</v>
      </c>
      <c r="E28" s="52"/>
      <c r="F28" s="78">
        <f>SUM(F24:F27,F21)</f>
        <v>9328532</v>
      </c>
      <c r="G28" s="52"/>
      <c r="H28" s="78">
        <f>SUM(H24:H27,H21)</f>
        <v>4290075</v>
      </c>
      <c r="I28" s="52"/>
      <c r="J28" s="78">
        <f>SUM(J24:J27,J21)</f>
        <v>1100000</v>
      </c>
      <c r="K28" s="52"/>
      <c r="L28" s="78">
        <f>SUM(L24:L27,L21)</f>
        <v>123562921</v>
      </c>
      <c r="M28" s="52"/>
      <c r="N28" s="78">
        <f>SUM(N24:N27,N21)</f>
        <v>-2726921</v>
      </c>
      <c r="O28" s="52"/>
      <c r="P28" s="78">
        <f>SUM(P24:P27,P21)</f>
        <v>189054607</v>
      </c>
      <c r="Q28" s="52"/>
    </row>
    <row r="29" spans="1:17" ht="24" customHeight="1" thickTop="1">
      <c r="D29" s="52">
        <f>D28-BS!E51</f>
        <v>0</v>
      </c>
      <c r="E29" s="52"/>
      <c r="F29" s="52">
        <f>F28-BS!E52</f>
        <v>0</v>
      </c>
      <c r="G29" s="52"/>
      <c r="H29" s="52">
        <f>H28-BS!E55</f>
        <v>0</v>
      </c>
      <c r="I29" s="52"/>
      <c r="J29" s="52">
        <f>J28-BS!E56</f>
        <v>0</v>
      </c>
      <c r="K29" s="52"/>
      <c r="L29" s="52">
        <f>L28-BS!E57</f>
        <v>0</v>
      </c>
      <c r="M29" s="52"/>
      <c r="N29" s="52">
        <f>N28-BS!E58</f>
        <v>0</v>
      </c>
      <c r="O29" s="52"/>
      <c r="P29" s="52">
        <f>P28-BS!E59</f>
        <v>0</v>
      </c>
      <c r="Q29" s="52"/>
    </row>
    <row r="30" spans="1:17" ht="24" customHeight="1">
      <c r="A30" s="113" t="s">
        <v>13</v>
      </c>
      <c r="B30" s="28"/>
      <c r="C30" s="28"/>
    </row>
  </sheetData>
  <mergeCells count="3">
    <mergeCell ref="D5:Q5"/>
    <mergeCell ref="H10:J10"/>
    <mergeCell ref="H9:L9"/>
  </mergeCells>
  <pageMargins left="0.78740157480314965" right="0.19685039370078741" top="0.59055118110236227" bottom="0.19685039370078741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7"/>
  <sheetViews>
    <sheetView showGridLines="0" tabSelected="1" view="pageBreakPreview" zoomScale="80" zoomScaleNormal="70" zoomScaleSheetLayoutView="80" workbookViewId="0">
      <selection activeCell="B13" sqref="B13"/>
    </sheetView>
  </sheetViews>
  <sheetFormatPr defaultColWidth="9.140625" defaultRowHeight="23.1" customHeight="1"/>
  <cols>
    <col min="1" max="1" width="46" style="10" customWidth="1"/>
    <col min="2" max="2" width="6.28515625" style="10" customWidth="1"/>
    <col min="3" max="3" width="1.42578125" style="10" customWidth="1"/>
    <col min="4" max="4" width="18.5703125" style="10" customWidth="1"/>
    <col min="5" max="5" width="1.5703125" style="10" customWidth="1"/>
    <col min="6" max="6" width="18.5703125" style="10" customWidth="1"/>
    <col min="7" max="7" width="1.5703125" style="10" customWidth="1"/>
    <col min="8" max="8" width="18.5703125" style="10" customWidth="1"/>
    <col min="9" max="9" width="1.5703125" style="21" customWidth="1"/>
    <col min="10" max="10" width="18.5703125" style="10" customWidth="1"/>
    <col min="11" max="11" width="1.5703125" style="10" customWidth="1"/>
    <col min="12" max="12" width="18.5703125" style="10" customWidth="1"/>
    <col min="13" max="13" width="13.5703125" style="10" customWidth="1"/>
    <col min="14" max="16384" width="9.140625" style="10"/>
  </cols>
  <sheetData>
    <row r="1" spans="1:12" ht="23.1" customHeight="1">
      <c r="A1" s="1" t="s">
        <v>94</v>
      </c>
      <c r="B1" s="53"/>
      <c r="C1" s="53"/>
      <c r="D1" s="53"/>
      <c r="E1" s="53"/>
      <c r="F1" s="53"/>
      <c r="G1" s="53"/>
      <c r="H1" s="53"/>
      <c r="I1" s="81"/>
      <c r="J1" s="53"/>
      <c r="K1" s="53"/>
    </row>
    <row r="2" spans="1:12" ht="23.1" customHeight="1">
      <c r="A2" s="1" t="s">
        <v>83</v>
      </c>
      <c r="B2" s="53"/>
      <c r="C2" s="53"/>
      <c r="D2" s="53"/>
      <c r="E2" s="53"/>
      <c r="F2" s="53"/>
      <c r="G2" s="53"/>
      <c r="H2" s="53"/>
      <c r="I2" s="81"/>
      <c r="J2" s="53"/>
      <c r="K2" s="53"/>
    </row>
    <row r="3" spans="1:12" ht="23.1" customHeight="1">
      <c r="A3" s="1" t="s">
        <v>157</v>
      </c>
      <c r="B3" s="53"/>
      <c r="C3" s="53"/>
      <c r="D3" s="53"/>
      <c r="E3" s="53"/>
      <c r="F3" s="53"/>
      <c r="G3" s="53"/>
      <c r="H3" s="53"/>
      <c r="I3" s="81"/>
      <c r="J3" s="53"/>
      <c r="K3" s="53"/>
    </row>
    <row r="4" spans="1:12" ht="23.1" customHeight="1">
      <c r="B4" s="33"/>
      <c r="C4" s="33"/>
      <c r="D4" s="33"/>
      <c r="E4" s="33"/>
      <c r="F4" s="33"/>
      <c r="G4" s="33"/>
      <c r="H4" s="33"/>
      <c r="I4" s="82"/>
      <c r="J4" s="33"/>
      <c r="K4" s="33"/>
      <c r="L4" s="74" t="s">
        <v>0</v>
      </c>
    </row>
    <row r="5" spans="1:12" ht="23.1" customHeight="1">
      <c r="B5" s="33"/>
      <c r="C5" s="33"/>
      <c r="D5" s="119" t="s">
        <v>55</v>
      </c>
      <c r="E5" s="119"/>
      <c r="F5" s="119"/>
      <c r="G5" s="119"/>
      <c r="H5" s="119"/>
      <c r="I5" s="119"/>
      <c r="J5" s="119"/>
      <c r="K5" s="119"/>
      <c r="L5" s="119"/>
    </row>
    <row r="6" spans="1:12" s="15" customFormat="1" ht="23.1" customHeight="1">
      <c r="D6" s="15" t="s">
        <v>80</v>
      </c>
      <c r="F6" s="15" t="s">
        <v>104</v>
      </c>
      <c r="G6" s="16"/>
      <c r="H6" s="118" t="s">
        <v>96</v>
      </c>
      <c r="I6" s="118"/>
      <c r="J6" s="118"/>
      <c r="K6" s="16"/>
      <c r="L6" s="15" t="s">
        <v>33</v>
      </c>
    </row>
    <row r="7" spans="1:12" s="89" customFormat="1" ht="23.1" customHeight="1">
      <c r="D7" s="15" t="s">
        <v>51</v>
      </c>
      <c r="F7" s="15" t="s">
        <v>105</v>
      </c>
      <c r="G7" s="16"/>
      <c r="H7" s="104" t="s">
        <v>87</v>
      </c>
      <c r="I7" s="16"/>
      <c r="J7" s="104"/>
      <c r="K7" s="16"/>
      <c r="L7" s="15" t="s">
        <v>81</v>
      </c>
    </row>
    <row r="8" spans="1:12" s="15" customFormat="1" ht="23.1" customHeight="1">
      <c r="B8" s="73" t="s">
        <v>1</v>
      </c>
      <c r="D8" s="73" t="s">
        <v>34</v>
      </c>
      <c r="F8" s="73" t="s">
        <v>101</v>
      </c>
      <c r="G8" s="16"/>
      <c r="H8" s="120" t="s">
        <v>173</v>
      </c>
      <c r="I8" s="16"/>
      <c r="J8" s="79" t="s">
        <v>84</v>
      </c>
      <c r="K8" s="16"/>
      <c r="L8" s="73" t="s">
        <v>82</v>
      </c>
    </row>
    <row r="9" spans="1:12" ht="23.1" customHeight="1">
      <c r="A9" s="72" t="s">
        <v>116</v>
      </c>
      <c r="B9" s="75"/>
      <c r="C9" s="47"/>
      <c r="D9" s="52">
        <v>53500000</v>
      </c>
      <c r="E9" s="52"/>
      <c r="F9" s="52">
        <v>5145764</v>
      </c>
      <c r="G9" s="52"/>
      <c r="H9" s="52">
        <v>0</v>
      </c>
      <c r="I9" s="52"/>
      <c r="J9" s="52">
        <v>24016278</v>
      </c>
      <c r="K9" s="52"/>
      <c r="L9" s="52">
        <f>SUM(D9:J9)</f>
        <v>82662042</v>
      </c>
    </row>
    <row r="10" spans="1:12" ht="23.1" customHeight="1">
      <c r="A10" s="9" t="s">
        <v>88</v>
      </c>
      <c r="B10" s="75"/>
      <c r="C10" s="47"/>
      <c r="D10" s="52">
        <v>0</v>
      </c>
      <c r="E10" s="52"/>
      <c r="F10" s="52">
        <v>0</v>
      </c>
      <c r="G10" s="52"/>
      <c r="H10" s="52">
        <v>0</v>
      </c>
      <c r="I10" s="52"/>
      <c r="J10" s="52">
        <f>PL!K24</f>
        <v>45800988</v>
      </c>
      <c r="K10" s="52"/>
      <c r="L10" s="52">
        <f>SUM(D10:J10)</f>
        <v>45800988</v>
      </c>
    </row>
    <row r="11" spans="1:12" ht="23.1" customHeight="1">
      <c r="A11" s="9" t="s">
        <v>111</v>
      </c>
      <c r="B11" s="75"/>
      <c r="C11" s="47"/>
      <c r="D11" s="31">
        <v>0</v>
      </c>
      <c r="E11" s="52"/>
      <c r="F11" s="31">
        <v>0</v>
      </c>
      <c r="G11" s="52"/>
      <c r="H11" s="31">
        <v>0</v>
      </c>
      <c r="I11" s="52"/>
      <c r="J11" s="31">
        <f>PL!K29</f>
        <v>237591</v>
      </c>
      <c r="K11" s="52"/>
      <c r="L11" s="31">
        <f>SUM(D11:J11)</f>
        <v>237591</v>
      </c>
    </row>
    <row r="12" spans="1:12" ht="23.1" customHeight="1">
      <c r="A12" s="76" t="s">
        <v>112</v>
      </c>
      <c r="B12" s="75"/>
      <c r="C12" s="47"/>
      <c r="D12" s="52">
        <f>SUM(D10:D11)</f>
        <v>0</v>
      </c>
      <c r="E12" s="52"/>
      <c r="F12" s="52">
        <f>SUM(F10:F11)</f>
        <v>0</v>
      </c>
      <c r="G12" s="52"/>
      <c r="H12" s="52">
        <f>SUM(H10:H11)</f>
        <v>0</v>
      </c>
      <c r="I12" s="52"/>
      <c r="J12" s="52">
        <f>SUM(J10:J11)</f>
        <v>46038579</v>
      </c>
      <c r="K12" s="52"/>
      <c r="L12" s="52">
        <f>SUM(L10:L11)</f>
        <v>46038579</v>
      </c>
    </row>
    <row r="13" spans="1:12" ht="23.1" customHeight="1">
      <c r="A13" s="9" t="s">
        <v>91</v>
      </c>
      <c r="B13" s="75">
        <v>18</v>
      </c>
      <c r="C13" s="47"/>
      <c r="D13" s="52">
        <v>0</v>
      </c>
      <c r="E13" s="52"/>
      <c r="F13" s="52">
        <v>476855</v>
      </c>
      <c r="G13" s="52"/>
      <c r="H13" s="52">
        <v>0</v>
      </c>
      <c r="I13" s="52"/>
      <c r="J13" s="52">
        <v>0</v>
      </c>
      <c r="K13" s="52"/>
      <c r="L13" s="52">
        <f>SUM(D13:K13)</f>
        <v>476855</v>
      </c>
    </row>
    <row r="14" spans="1:12" ht="23.1" customHeight="1">
      <c r="A14" s="9" t="s">
        <v>119</v>
      </c>
      <c r="B14" s="75">
        <v>25</v>
      </c>
      <c r="C14" s="47"/>
      <c r="D14" s="52">
        <v>0</v>
      </c>
      <c r="E14" s="52"/>
      <c r="F14" s="52">
        <v>0</v>
      </c>
      <c r="G14" s="52"/>
      <c r="H14" s="52">
        <v>0</v>
      </c>
      <c r="I14" s="52"/>
      <c r="J14" s="52">
        <v>-61912875</v>
      </c>
      <c r="K14" s="52"/>
      <c r="L14" s="52">
        <f>SUM(D14:K14)</f>
        <v>-61912875</v>
      </c>
    </row>
    <row r="15" spans="1:12" ht="23.1" customHeight="1">
      <c r="A15" s="76" t="s">
        <v>129</v>
      </c>
      <c r="B15" s="75">
        <v>19</v>
      </c>
      <c r="C15" s="47"/>
      <c r="D15" s="52">
        <v>0</v>
      </c>
      <c r="E15" s="52"/>
      <c r="F15" s="52">
        <v>0</v>
      </c>
      <c r="G15" s="52"/>
      <c r="H15" s="31">
        <v>3289625</v>
      </c>
      <c r="I15" s="52"/>
      <c r="J15" s="52">
        <v>-3289625</v>
      </c>
      <c r="K15" s="52"/>
      <c r="L15" s="52">
        <f>SUM(D15:J15)</f>
        <v>0</v>
      </c>
    </row>
    <row r="16" spans="1:12" ht="23.1" customHeight="1" thickBot="1">
      <c r="A16" s="72" t="s">
        <v>117</v>
      </c>
      <c r="C16" s="77"/>
      <c r="D16" s="78">
        <f>SUM(D12:D15,D9)</f>
        <v>53500000</v>
      </c>
      <c r="E16" s="52"/>
      <c r="F16" s="78">
        <f>SUM(F12:F15,F9)</f>
        <v>5622619</v>
      </c>
      <c r="G16" s="52"/>
      <c r="H16" s="78">
        <f>SUM(H12:H15,H9)</f>
        <v>3289625</v>
      </c>
      <c r="I16" s="52"/>
      <c r="J16" s="78">
        <f>SUM(J12:J15,J9)</f>
        <v>4852357</v>
      </c>
      <c r="K16" s="52"/>
      <c r="L16" s="78">
        <f>SUM(L12:L15,L9)</f>
        <v>67264601</v>
      </c>
    </row>
    <row r="17" spans="1:12" ht="23.1" customHeight="1" thickTop="1">
      <c r="A17" s="72"/>
      <c r="C17" s="77"/>
      <c r="D17" s="52"/>
      <c r="E17" s="52"/>
      <c r="F17" s="52"/>
      <c r="G17" s="52"/>
      <c r="H17" s="52"/>
      <c r="I17" s="52"/>
      <c r="J17" s="52"/>
      <c r="K17" s="52"/>
      <c r="L17" s="52"/>
    </row>
    <row r="18" spans="1:12" ht="23.1" customHeight="1">
      <c r="A18" s="72" t="s">
        <v>158</v>
      </c>
      <c r="B18" s="75"/>
      <c r="C18" s="47"/>
      <c r="D18" s="52">
        <f>D16</f>
        <v>53500000</v>
      </c>
      <c r="E18" s="52"/>
      <c r="F18" s="52">
        <f>F16</f>
        <v>5622619</v>
      </c>
      <c r="G18" s="52"/>
      <c r="H18" s="52">
        <f>H16</f>
        <v>3289625</v>
      </c>
      <c r="I18" s="52"/>
      <c r="J18" s="52">
        <f>J16</f>
        <v>4852357</v>
      </c>
      <c r="K18" s="52"/>
      <c r="L18" s="52">
        <f>L16</f>
        <v>67264601</v>
      </c>
    </row>
    <row r="19" spans="1:12" ht="23.1" customHeight="1">
      <c r="A19" s="9" t="s">
        <v>88</v>
      </c>
      <c r="B19" s="75"/>
      <c r="C19" s="47"/>
      <c r="D19" s="52">
        <v>0</v>
      </c>
      <c r="E19" s="52"/>
      <c r="F19" s="52">
        <v>0</v>
      </c>
      <c r="G19" s="52"/>
      <c r="H19" s="52">
        <v>0</v>
      </c>
      <c r="I19" s="52"/>
      <c r="J19" s="52">
        <f>PL!I24</f>
        <v>19986447</v>
      </c>
      <c r="K19" s="52"/>
      <c r="L19" s="52">
        <f>SUM(D19:J19)</f>
        <v>19986447</v>
      </c>
    </row>
    <row r="20" spans="1:12" ht="23.1" customHeight="1">
      <c r="A20" s="9" t="s">
        <v>73</v>
      </c>
      <c r="B20" s="75"/>
      <c r="C20" s="47"/>
      <c r="D20" s="31">
        <v>0</v>
      </c>
      <c r="E20" s="52"/>
      <c r="F20" s="31">
        <v>0</v>
      </c>
      <c r="G20" s="52"/>
      <c r="H20" s="31">
        <v>0</v>
      </c>
      <c r="I20" s="52"/>
      <c r="J20" s="31">
        <f>PL!I30</f>
        <v>452826</v>
      </c>
      <c r="K20" s="52"/>
      <c r="L20" s="31">
        <f>SUM(D20:J20)</f>
        <v>452826</v>
      </c>
    </row>
    <row r="21" spans="1:12" ht="23.1" customHeight="1">
      <c r="A21" s="76" t="s">
        <v>74</v>
      </c>
      <c r="B21" s="75"/>
      <c r="C21" s="47"/>
      <c r="D21" s="52">
        <f>SUM(D19:D20)</f>
        <v>0</v>
      </c>
      <c r="E21" s="52"/>
      <c r="F21" s="52">
        <f>SUM(F19:F20)</f>
        <v>0</v>
      </c>
      <c r="G21" s="52"/>
      <c r="H21" s="52">
        <f>SUM(H19:H20)</f>
        <v>0</v>
      </c>
      <c r="I21" s="52"/>
      <c r="J21" s="52">
        <f>SUM(J19:J20)</f>
        <v>20439273</v>
      </c>
      <c r="K21" s="52"/>
      <c r="L21" s="52">
        <f>SUM(L19:L20)</f>
        <v>20439273</v>
      </c>
    </row>
    <row r="22" spans="1:12" ht="23.1" customHeight="1">
      <c r="A22" s="9" t="s">
        <v>91</v>
      </c>
      <c r="B22" s="75">
        <v>18</v>
      </c>
      <c r="C22" s="47"/>
      <c r="D22" s="52">
        <v>0</v>
      </c>
      <c r="E22" s="52"/>
      <c r="F22" s="52">
        <v>65611</v>
      </c>
      <c r="G22" s="52"/>
      <c r="H22" s="52">
        <v>0</v>
      </c>
      <c r="I22" s="52"/>
      <c r="J22" s="52">
        <v>0</v>
      </c>
      <c r="K22" s="52"/>
      <c r="L22" s="52">
        <f>SUM(D22:J22)</f>
        <v>65611</v>
      </c>
    </row>
    <row r="23" spans="1:12" ht="23.1" customHeight="1">
      <c r="A23" s="9" t="s">
        <v>119</v>
      </c>
      <c r="B23" s="75">
        <v>25</v>
      </c>
      <c r="C23" s="47"/>
      <c r="D23" s="52">
        <v>0</v>
      </c>
      <c r="E23" s="52"/>
      <c r="F23" s="52">
        <v>0</v>
      </c>
      <c r="G23" s="52"/>
      <c r="H23" s="52">
        <v>0</v>
      </c>
      <c r="I23" s="52"/>
      <c r="J23" s="52">
        <v>-19008550</v>
      </c>
      <c r="K23" s="52"/>
      <c r="L23" s="52">
        <f>SUM(D23:K23)</f>
        <v>-19008550</v>
      </c>
    </row>
    <row r="24" spans="1:12" ht="23.1" customHeight="1">
      <c r="A24" s="76" t="s">
        <v>129</v>
      </c>
      <c r="B24" s="75">
        <v>19</v>
      </c>
      <c r="C24" s="47"/>
      <c r="D24" s="52">
        <v>0</v>
      </c>
      <c r="E24" s="52"/>
      <c r="F24" s="52">
        <v>0</v>
      </c>
      <c r="G24" s="52"/>
      <c r="H24" s="52">
        <v>1000450</v>
      </c>
      <c r="I24" s="52"/>
      <c r="J24" s="52">
        <v>-1000450</v>
      </c>
      <c r="K24" s="52"/>
      <c r="L24" s="52">
        <f>SUM(D24:K24)</f>
        <v>0</v>
      </c>
    </row>
    <row r="25" spans="1:12" ht="23.1" customHeight="1" thickBot="1">
      <c r="A25" s="72" t="s">
        <v>159</v>
      </c>
      <c r="C25" s="77"/>
      <c r="D25" s="78">
        <f>SUM(D21:D24,D18)</f>
        <v>53500000</v>
      </c>
      <c r="E25" s="52"/>
      <c r="F25" s="78">
        <f>SUM(F21:F24,F18)</f>
        <v>5688230</v>
      </c>
      <c r="G25" s="52"/>
      <c r="H25" s="78">
        <f>SUM(H21:H24,H18)</f>
        <v>4290075</v>
      </c>
      <c r="I25" s="52"/>
      <c r="J25" s="78">
        <f>SUM(J21:J24,J18)</f>
        <v>5282630</v>
      </c>
      <c r="K25" s="52"/>
      <c r="L25" s="78">
        <f>SUM(L21:L24,L18)</f>
        <v>68760935</v>
      </c>
    </row>
    <row r="26" spans="1:12" ht="23.1" customHeight="1" thickTop="1">
      <c r="D26" s="52">
        <f>D25-BS!K51</f>
        <v>0</v>
      </c>
      <c r="F26" s="52">
        <f>F25-BS!I52</f>
        <v>0</v>
      </c>
      <c r="G26" s="52"/>
      <c r="H26" s="52">
        <f>H25-BS!I55</f>
        <v>0</v>
      </c>
      <c r="I26" s="52"/>
      <c r="J26" s="52">
        <f>J25-BS!I57</f>
        <v>0</v>
      </c>
      <c r="K26" s="52"/>
      <c r="L26" s="52">
        <f>L25-BS!I59</f>
        <v>0</v>
      </c>
    </row>
    <row r="27" spans="1:12" ht="23.1" customHeight="1">
      <c r="A27" s="117" t="s">
        <v>13</v>
      </c>
      <c r="B27" s="117"/>
      <c r="C27" s="117"/>
      <c r="D27" s="52"/>
      <c r="E27" s="28"/>
      <c r="F27" s="52"/>
      <c r="G27" s="52"/>
      <c r="H27" s="52"/>
      <c r="I27" s="52"/>
      <c r="J27" s="52"/>
      <c r="K27" s="52"/>
      <c r="L27" s="52"/>
    </row>
  </sheetData>
  <mergeCells count="2">
    <mergeCell ref="H6:J6"/>
    <mergeCell ref="D5:L5"/>
  </mergeCells>
  <pageMargins left="0.78740157480314965" right="0.31496062992125984" top="0.59055118110236227" bottom="0.19685039370078741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6"/>
  <sheetViews>
    <sheetView showGridLines="0" view="pageBreakPreview" topLeftCell="A37" zoomScaleNormal="70" zoomScaleSheetLayoutView="100" workbookViewId="0">
      <selection activeCell="A41" sqref="A40:A41"/>
    </sheetView>
  </sheetViews>
  <sheetFormatPr defaultColWidth="9.85546875" defaultRowHeight="24" customHeight="1"/>
  <cols>
    <col min="1" max="1" width="51.140625" style="13" customWidth="1"/>
    <col min="2" max="2" width="6.5703125" style="13" customWidth="1"/>
    <col min="3" max="3" width="0.85546875" style="13" customWidth="1"/>
    <col min="4" max="4" width="14.7109375" style="13" customWidth="1"/>
    <col min="5" max="5" width="1.28515625" style="13" customWidth="1"/>
    <col min="6" max="6" width="14.7109375" style="13" customWidth="1"/>
    <col min="7" max="7" width="1.28515625" style="13" customWidth="1"/>
    <col min="8" max="8" width="14.7109375" style="13" customWidth="1"/>
    <col min="9" max="9" width="1.28515625" style="13" customWidth="1"/>
    <col min="10" max="10" width="14.7109375" style="13" customWidth="1"/>
    <col min="11" max="11" width="0.28515625" style="13" hidden="1" customWidth="1"/>
    <col min="12" max="12" width="0.42578125" style="13" customWidth="1"/>
    <col min="13" max="16384" width="9.85546875" style="13"/>
  </cols>
  <sheetData>
    <row r="1" spans="1:12" ht="24" customHeight="1">
      <c r="A1" s="1" t="s">
        <v>94</v>
      </c>
      <c r="B1" s="37"/>
      <c r="C1" s="38"/>
      <c r="D1" s="38"/>
      <c r="E1" s="38"/>
      <c r="F1" s="38"/>
      <c r="G1" s="38"/>
      <c r="H1" s="38"/>
      <c r="I1" s="38"/>
      <c r="J1" s="38"/>
    </row>
    <row r="2" spans="1:12" ht="24" customHeight="1">
      <c r="A2" s="1" t="s">
        <v>53</v>
      </c>
      <c r="B2" s="39"/>
      <c r="C2" s="38"/>
      <c r="D2" s="38"/>
      <c r="E2" s="38"/>
      <c r="F2" s="38"/>
      <c r="G2" s="38"/>
      <c r="H2" s="38"/>
      <c r="I2" s="38"/>
      <c r="J2" s="38"/>
    </row>
    <row r="3" spans="1:12" ht="24" customHeight="1">
      <c r="A3" s="1" t="s">
        <v>157</v>
      </c>
    </row>
    <row r="4" spans="1:12" ht="24" customHeight="1">
      <c r="C4" s="40"/>
      <c r="D4" s="40"/>
      <c r="E4" s="40"/>
      <c r="F4" s="40"/>
      <c r="G4" s="40"/>
      <c r="I4" s="40"/>
      <c r="J4" s="40" t="s">
        <v>0</v>
      </c>
    </row>
    <row r="5" spans="1:12" ht="24" customHeight="1">
      <c r="A5" s="40"/>
      <c r="B5" s="40"/>
      <c r="C5" s="40"/>
      <c r="D5" s="41"/>
      <c r="E5" s="106" t="s">
        <v>54</v>
      </c>
      <c r="F5" s="41"/>
      <c r="G5" s="40"/>
      <c r="H5" s="42"/>
      <c r="I5" s="106" t="s">
        <v>55</v>
      </c>
      <c r="J5" s="41"/>
      <c r="K5" s="43"/>
      <c r="L5" s="43"/>
    </row>
    <row r="6" spans="1:12" ht="24" customHeight="1">
      <c r="A6" s="44"/>
      <c r="C6" s="44"/>
      <c r="D6" s="45">
        <v>2021</v>
      </c>
      <c r="E6" s="44"/>
      <c r="F6" s="45">
        <v>2020</v>
      </c>
      <c r="G6" s="44"/>
      <c r="H6" s="45">
        <v>2021</v>
      </c>
      <c r="I6" s="44"/>
      <c r="J6" s="45">
        <v>2020</v>
      </c>
    </row>
    <row r="7" spans="1:12" ht="24" customHeight="1">
      <c r="A7" s="46" t="s">
        <v>56</v>
      </c>
    </row>
    <row r="8" spans="1:12" ht="24" customHeight="1">
      <c r="A8" s="47" t="s">
        <v>113</v>
      </c>
      <c r="D8" s="48">
        <f>PL!E22</f>
        <v>146698652</v>
      </c>
      <c r="E8" s="28"/>
      <c r="F8" s="48">
        <f>PL!G22</f>
        <v>56073154</v>
      </c>
      <c r="H8" s="48">
        <f>PL!I22</f>
        <v>23472047</v>
      </c>
      <c r="I8" s="28"/>
      <c r="J8" s="48">
        <f>PL!K22</f>
        <v>46903249</v>
      </c>
    </row>
    <row r="9" spans="1:12" ht="24" customHeight="1">
      <c r="A9" s="9" t="s">
        <v>114</v>
      </c>
      <c r="D9" s="48"/>
      <c r="E9" s="28"/>
      <c r="F9" s="48"/>
      <c r="H9" s="48"/>
      <c r="I9" s="28"/>
      <c r="J9" s="48"/>
    </row>
    <row r="10" spans="1:12" ht="24" customHeight="1">
      <c r="A10" s="9" t="s">
        <v>57</v>
      </c>
      <c r="D10" s="28"/>
      <c r="E10" s="28"/>
      <c r="F10" s="28"/>
      <c r="H10" s="28"/>
      <c r="I10" s="28"/>
      <c r="J10" s="28"/>
    </row>
    <row r="11" spans="1:12" ht="24" customHeight="1">
      <c r="A11" s="13" t="s">
        <v>58</v>
      </c>
      <c r="D11" s="28">
        <v>4701510</v>
      </c>
      <c r="E11" s="28"/>
      <c r="F11" s="28">
        <v>3909992</v>
      </c>
      <c r="H11" s="28">
        <v>2242781</v>
      </c>
      <c r="I11" s="28"/>
      <c r="J11" s="28">
        <v>1758536</v>
      </c>
    </row>
    <row r="12" spans="1:12" ht="24" customHeight="1">
      <c r="A12" s="13" t="s">
        <v>140</v>
      </c>
      <c r="D12" s="28">
        <v>1882966</v>
      </c>
      <c r="E12" s="28"/>
      <c r="F12" s="28">
        <v>1865765</v>
      </c>
      <c r="H12" s="28">
        <v>0</v>
      </c>
      <c r="I12" s="28"/>
      <c r="J12" s="28">
        <v>0</v>
      </c>
    </row>
    <row r="13" spans="1:12" ht="24" customHeight="1">
      <c r="A13" s="13" t="s">
        <v>165</v>
      </c>
      <c r="D13" s="28">
        <v>0</v>
      </c>
      <c r="E13" s="28"/>
      <c r="F13" s="28">
        <v>0</v>
      </c>
      <c r="H13" s="28">
        <v>0</v>
      </c>
      <c r="I13" s="28"/>
      <c r="J13" s="28">
        <v>-11076</v>
      </c>
    </row>
    <row r="14" spans="1:12" ht="24" customHeight="1">
      <c r="A14" s="49" t="s">
        <v>59</v>
      </c>
      <c r="D14" s="28">
        <v>665374</v>
      </c>
      <c r="E14" s="28"/>
      <c r="F14" s="28">
        <v>1236393</v>
      </c>
      <c r="H14" s="28">
        <v>206782</v>
      </c>
      <c r="I14" s="28"/>
      <c r="J14" s="28">
        <v>468603</v>
      </c>
    </row>
    <row r="15" spans="1:12" ht="24" customHeight="1">
      <c r="A15" s="49" t="s">
        <v>106</v>
      </c>
      <c r="D15" s="28">
        <v>126044</v>
      </c>
      <c r="E15" s="28"/>
      <c r="F15" s="28">
        <v>823711</v>
      </c>
      <c r="H15" s="28">
        <v>65611</v>
      </c>
      <c r="I15" s="28"/>
      <c r="J15" s="28">
        <v>476855</v>
      </c>
    </row>
    <row r="16" spans="1:12" ht="24" customHeight="1">
      <c r="A16" s="49" t="s">
        <v>130</v>
      </c>
      <c r="D16" s="28">
        <v>0</v>
      </c>
      <c r="E16" s="28"/>
      <c r="F16" s="28">
        <v>0</v>
      </c>
      <c r="H16" s="28">
        <v>-39899031</v>
      </c>
      <c r="I16" s="28"/>
      <c r="J16" s="28">
        <v>-64118885</v>
      </c>
    </row>
    <row r="17" spans="1:10" ht="24" customHeight="1">
      <c r="A17" s="49" t="s">
        <v>131</v>
      </c>
      <c r="D17" s="28">
        <v>-28883</v>
      </c>
      <c r="E17" s="28"/>
      <c r="F17" s="28">
        <v>-115442</v>
      </c>
      <c r="H17" s="28">
        <v>-124131</v>
      </c>
      <c r="I17" s="28"/>
      <c r="J17" s="28">
        <v>-137197</v>
      </c>
    </row>
    <row r="18" spans="1:10" ht="24" customHeight="1">
      <c r="A18" s="49" t="s">
        <v>141</v>
      </c>
      <c r="B18" s="50"/>
      <c r="C18" s="49"/>
      <c r="D18" s="31">
        <v>513748</v>
      </c>
      <c r="E18" s="52"/>
      <c r="F18" s="31">
        <v>526926</v>
      </c>
      <c r="G18" s="49"/>
      <c r="H18" s="31">
        <v>241027</v>
      </c>
      <c r="I18" s="52"/>
      <c r="J18" s="31">
        <v>186635</v>
      </c>
    </row>
    <row r="19" spans="1:10" ht="24" customHeight="1">
      <c r="A19" s="53" t="s">
        <v>60</v>
      </c>
      <c r="B19" s="50"/>
      <c r="C19" s="49"/>
      <c r="D19" s="54"/>
      <c r="E19" s="28"/>
      <c r="F19" s="54"/>
      <c r="G19" s="49"/>
      <c r="H19" s="54"/>
      <c r="I19" s="28"/>
      <c r="J19" s="54"/>
    </row>
    <row r="20" spans="1:10" ht="24" customHeight="1">
      <c r="A20" s="13" t="s">
        <v>61</v>
      </c>
      <c r="B20" s="50"/>
      <c r="C20" s="49"/>
      <c r="D20" s="48">
        <f>SUM(D8:D18)</f>
        <v>154559411</v>
      </c>
      <c r="E20" s="52"/>
      <c r="F20" s="48">
        <f>SUM(F8:F18)</f>
        <v>64320499</v>
      </c>
      <c r="G20" s="49"/>
      <c r="H20" s="48">
        <f>SUM(H8:H18)</f>
        <v>-13794914</v>
      </c>
      <c r="I20" s="52"/>
      <c r="J20" s="48">
        <f>SUM(J8:J18)</f>
        <v>-14473280</v>
      </c>
    </row>
    <row r="21" spans="1:10" ht="24" customHeight="1">
      <c r="A21" s="53" t="s">
        <v>142</v>
      </c>
      <c r="B21" s="50"/>
      <c r="C21" s="50"/>
      <c r="D21" s="48"/>
      <c r="E21" s="55"/>
      <c r="F21" s="48"/>
      <c r="G21" s="50"/>
      <c r="H21" s="48"/>
      <c r="I21" s="55"/>
      <c r="J21" s="48"/>
    </row>
    <row r="22" spans="1:10" ht="24" customHeight="1">
      <c r="A22" s="53" t="s">
        <v>62</v>
      </c>
      <c r="B22" s="49"/>
      <c r="C22" s="50"/>
      <c r="D22" s="54">
        <v>-69997491</v>
      </c>
      <c r="E22" s="55"/>
      <c r="F22" s="54">
        <v>12578203</v>
      </c>
      <c r="G22" s="50"/>
      <c r="H22" s="54">
        <v>7079611</v>
      </c>
      <c r="I22" s="55"/>
      <c r="J22" s="54">
        <v>-5320322</v>
      </c>
    </row>
    <row r="23" spans="1:10" ht="24" customHeight="1">
      <c r="A23" s="49" t="s">
        <v>92</v>
      </c>
      <c r="B23" s="49"/>
      <c r="C23" s="50"/>
      <c r="D23" s="54">
        <v>-5394230</v>
      </c>
      <c r="E23" s="55"/>
      <c r="F23" s="54">
        <v>-2264263</v>
      </c>
      <c r="G23" s="50"/>
      <c r="H23" s="54">
        <v>0</v>
      </c>
      <c r="I23" s="55"/>
      <c r="J23" s="54">
        <v>0</v>
      </c>
    </row>
    <row r="24" spans="1:10" ht="24" customHeight="1">
      <c r="A24" s="13" t="s">
        <v>63</v>
      </c>
      <c r="C24" s="49"/>
      <c r="D24" s="54">
        <v>-10548884</v>
      </c>
      <c r="E24" s="28"/>
      <c r="F24" s="54">
        <v>-2472458</v>
      </c>
      <c r="G24" s="49"/>
      <c r="H24" s="54">
        <v>-696032</v>
      </c>
      <c r="I24" s="28"/>
      <c r="J24" s="54">
        <v>-480856</v>
      </c>
    </row>
    <row r="25" spans="1:10" ht="24" customHeight="1">
      <c r="A25" s="49" t="s">
        <v>64</v>
      </c>
      <c r="C25" s="49"/>
      <c r="D25" s="54">
        <v>-240126</v>
      </c>
      <c r="E25" s="28"/>
      <c r="F25" s="54">
        <v>-239650</v>
      </c>
      <c r="G25" s="49"/>
      <c r="H25" s="54">
        <v>0</v>
      </c>
      <c r="I25" s="28"/>
      <c r="J25" s="54">
        <v>-107800</v>
      </c>
    </row>
    <row r="26" spans="1:10" ht="24" customHeight="1">
      <c r="A26" s="53" t="s">
        <v>143</v>
      </c>
      <c r="D26" s="54"/>
      <c r="E26" s="28"/>
      <c r="F26" s="54"/>
      <c r="H26" s="54"/>
      <c r="I26" s="28"/>
      <c r="J26" s="54"/>
    </row>
    <row r="27" spans="1:10" ht="24" customHeight="1">
      <c r="A27" s="49" t="s">
        <v>65</v>
      </c>
      <c r="C27" s="50"/>
      <c r="D27" s="54">
        <v>14127808</v>
      </c>
      <c r="E27" s="55"/>
      <c r="F27" s="54">
        <v>4950732</v>
      </c>
      <c r="G27" s="50"/>
      <c r="H27" s="54">
        <v>41336</v>
      </c>
      <c r="I27" s="55"/>
      <c r="J27" s="54">
        <v>-98257</v>
      </c>
    </row>
    <row r="28" spans="1:10" ht="24" customHeight="1">
      <c r="A28" s="49" t="s">
        <v>66</v>
      </c>
      <c r="B28" s="50"/>
      <c r="D28" s="54">
        <v>7688031</v>
      </c>
      <c r="E28" s="52"/>
      <c r="F28" s="54">
        <v>671573</v>
      </c>
      <c r="H28" s="54">
        <v>-270032</v>
      </c>
      <c r="I28" s="52"/>
      <c r="J28" s="54">
        <v>396174</v>
      </c>
    </row>
    <row r="29" spans="1:10" ht="24" customHeight="1">
      <c r="A29" s="49" t="s">
        <v>170</v>
      </c>
      <c r="B29" s="50"/>
      <c r="D29" s="54">
        <v>-96000</v>
      </c>
      <c r="E29" s="52"/>
      <c r="F29" s="54">
        <v>0</v>
      </c>
      <c r="H29" s="54">
        <v>0</v>
      </c>
      <c r="I29" s="52"/>
      <c r="J29" s="54">
        <v>0</v>
      </c>
    </row>
    <row r="30" spans="1:10" ht="24" customHeight="1">
      <c r="A30" s="49" t="s">
        <v>93</v>
      </c>
      <c r="B30" s="50"/>
      <c r="D30" s="51">
        <v>-56001</v>
      </c>
      <c r="E30" s="52"/>
      <c r="F30" s="51">
        <v>159568</v>
      </c>
      <c r="H30" s="51">
        <v>0</v>
      </c>
      <c r="I30" s="52"/>
      <c r="J30" s="51">
        <v>61000</v>
      </c>
    </row>
    <row r="31" spans="1:10" ht="24" customHeight="1">
      <c r="A31" s="53" t="s">
        <v>144</v>
      </c>
      <c r="B31" s="50"/>
      <c r="C31" s="50"/>
      <c r="D31" s="54">
        <f>SUM(D20:D30)</f>
        <v>90042518</v>
      </c>
      <c r="E31" s="54"/>
      <c r="F31" s="54">
        <f>SUM(F20:F30)</f>
        <v>77704204</v>
      </c>
      <c r="G31" s="54"/>
      <c r="H31" s="54">
        <f>SUM(H20:H30)</f>
        <v>-7640031</v>
      </c>
      <c r="I31" s="54"/>
      <c r="J31" s="54">
        <f>SUM(J20:J30)</f>
        <v>-20023341</v>
      </c>
    </row>
    <row r="32" spans="1:10" ht="24" customHeight="1">
      <c r="A32" s="49" t="s">
        <v>145</v>
      </c>
      <c r="B32" s="50"/>
      <c r="C32" s="50"/>
      <c r="D32" s="54">
        <v>-513748</v>
      </c>
      <c r="E32" s="54"/>
      <c r="F32" s="54">
        <v>-526926</v>
      </c>
      <c r="G32" s="54"/>
      <c r="H32" s="54">
        <v>-241027</v>
      </c>
      <c r="I32" s="54"/>
      <c r="J32" s="54">
        <v>-186635</v>
      </c>
    </row>
    <row r="33" spans="1:10" s="58" customFormat="1" ht="24" customHeight="1">
      <c r="A33" s="57" t="s">
        <v>146</v>
      </c>
      <c r="C33" s="59"/>
      <c r="D33" s="51">
        <v>-24673316</v>
      </c>
      <c r="E33" s="54"/>
      <c r="F33" s="51">
        <v>-17602400</v>
      </c>
      <c r="G33" s="54"/>
      <c r="H33" s="103">
        <v>0</v>
      </c>
      <c r="I33" s="54"/>
      <c r="J33" s="103">
        <v>0</v>
      </c>
    </row>
    <row r="34" spans="1:10" ht="24" customHeight="1">
      <c r="A34" s="46" t="s">
        <v>147</v>
      </c>
      <c r="B34" s="38"/>
      <c r="C34" s="50"/>
      <c r="D34" s="31">
        <f>SUM(D31:D33)</f>
        <v>64855454</v>
      </c>
      <c r="E34" s="28"/>
      <c r="F34" s="31">
        <f>SUM(F31:F33)</f>
        <v>59574878</v>
      </c>
      <c r="G34" s="50"/>
      <c r="H34" s="31">
        <f>SUM(H31:H33)</f>
        <v>-7881058</v>
      </c>
      <c r="I34" s="28"/>
      <c r="J34" s="31">
        <f>SUM(J31:J33)</f>
        <v>-20209976</v>
      </c>
    </row>
    <row r="35" spans="1:10" ht="24" customHeight="1">
      <c r="A35" s="46"/>
      <c r="B35" s="38"/>
      <c r="C35" s="50"/>
      <c r="D35" s="52"/>
      <c r="E35" s="28"/>
      <c r="F35" s="52"/>
      <c r="G35" s="50"/>
      <c r="H35" s="52"/>
      <c r="I35" s="28"/>
      <c r="J35" s="52"/>
    </row>
    <row r="36" spans="1:10" ht="24" customHeight="1">
      <c r="A36" s="56" t="s">
        <v>13</v>
      </c>
      <c r="B36" s="38"/>
      <c r="C36" s="50"/>
      <c r="D36" s="52"/>
      <c r="E36" s="28"/>
      <c r="F36" s="52"/>
      <c r="G36" s="50"/>
      <c r="H36" s="52"/>
      <c r="I36" s="28"/>
      <c r="J36" s="52"/>
    </row>
    <row r="37" spans="1:10" ht="24" customHeight="1">
      <c r="A37" s="1" t="s">
        <v>94</v>
      </c>
      <c r="B37" s="37"/>
      <c r="C37" s="38"/>
      <c r="D37" s="38"/>
      <c r="E37" s="38"/>
      <c r="F37" s="38"/>
      <c r="G37" s="38"/>
      <c r="H37" s="38"/>
      <c r="I37" s="38"/>
      <c r="J37" s="38"/>
    </row>
    <row r="38" spans="1:10" ht="24" customHeight="1">
      <c r="A38" s="1" t="s">
        <v>68</v>
      </c>
      <c r="B38" s="39"/>
      <c r="C38" s="38"/>
      <c r="D38" s="38"/>
      <c r="E38" s="38"/>
      <c r="F38" s="38"/>
      <c r="G38" s="38"/>
      <c r="H38" s="38"/>
      <c r="I38" s="38"/>
      <c r="J38" s="38"/>
    </row>
    <row r="39" spans="1:10" ht="24" customHeight="1">
      <c r="A39" s="1" t="s">
        <v>157</v>
      </c>
    </row>
    <row r="40" spans="1:10" ht="24" customHeight="1">
      <c r="C40" s="40"/>
      <c r="D40" s="40"/>
      <c r="E40" s="40"/>
      <c r="F40" s="40"/>
      <c r="G40" s="40"/>
      <c r="I40" s="40"/>
      <c r="J40" s="40" t="s">
        <v>0</v>
      </c>
    </row>
    <row r="41" spans="1:10" ht="24" customHeight="1">
      <c r="A41" s="40"/>
      <c r="B41" s="40"/>
      <c r="C41" s="40"/>
      <c r="D41" s="41"/>
      <c r="E41" s="106" t="s">
        <v>54</v>
      </c>
      <c r="F41" s="41"/>
      <c r="G41" s="40"/>
      <c r="H41" s="42"/>
      <c r="I41" s="106" t="s">
        <v>55</v>
      </c>
      <c r="J41" s="41"/>
    </row>
    <row r="42" spans="1:10" ht="24" customHeight="1">
      <c r="A42" s="44"/>
      <c r="C42" s="44"/>
      <c r="D42" s="45">
        <v>2021</v>
      </c>
      <c r="E42" s="44"/>
      <c r="F42" s="45">
        <v>2020</v>
      </c>
      <c r="G42" s="44"/>
      <c r="H42" s="45">
        <v>2021</v>
      </c>
      <c r="I42" s="44"/>
      <c r="J42" s="45">
        <v>2020</v>
      </c>
    </row>
    <row r="43" spans="1:10" ht="24" customHeight="1">
      <c r="A43" s="60" t="s">
        <v>67</v>
      </c>
    </row>
    <row r="44" spans="1:10" ht="24" customHeight="1">
      <c r="A44" s="50" t="s">
        <v>132</v>
      </c>
      <c r="D44" s="54">
        <v>0</v>
      </c>
      <c r="E44" s="107"/>
      <c r="F44" s="54">
        <v>16600000</v>
      </c>
      <c r="G44" s="54"/>
      <c r="H44" s="54">
        <v>6500000</v>
      </c>
      <c r="I44" s="54"/>
      <c r="J44" s="54">
        <v>5100000</v>
      </c>
    </row>
    <row r="45" spans="1:10" ht="24" customHeight="1">
      <c r="A45" s="50" t="s">
        <v>171</v>
      </c>
      <c r="D45" s="54">
        <v>0</v>
      </c>
      <c r="E45" s="107"/>
      <c r="F45" s="54">
        <v>0</v>
      </c>
      <c r="G45" s="54"/>
      <c r="H45" s="48">
        <v>3999940</v>
      </c>
      <c r="I45" s="54"/>
      <c r="J45" s="48">
        <v>0</v>
      </c>
    </row>
    <row r="46" spans="1:10" ht="24" customHeight="1">
      <c r="A46" s="50" t="s">
        <v>172</v>
      </c>
      <c r="D46" s="54">
        <v>0</v>
      </c>
      <c r="E46" s="107"/>
      <c r="F46" s="54">
        <v>0</v>
      </c>
      <c r="G46" s="54"/>
      <c r="H46" s="48">
        <v>-14499910</v>
      </c>
      <c r="I46" s="54"/>
      <c r="J46" s="48">
        <v>-999970</v>
      </c>
    </row>
    <row r="47" spans="1:10" ht="24" customHeight="1">
      <c r="A47" s="49" t="s">
        <v>148</v>
      </c>
      <c r="D47" s="54">
        <v>-2118852</v>
      </c>
      <c r="E47" s="108"/>
      <c r="F47" s="54">
        <v>-666303</v>
      </c>
      <c r="G47" s="54"/>
      <c r="H47" s="48">
        <v>-75883</v>
      </c>
      <c r="I47" s="54"/>
      <c r="J47" s="48">
        <v>-361176</v>
      </c>
    </row>
    <row r="48" spans="1:10" ht="24" customHeight="1">
      <c r="A48" s="50" t="s">
        <v>149</v>
      </c>
      <c r="D48" s="54">
        <v>-149400</v>
      </c>
      <c r="E48" s="108"/>
      <c r="F48" s="54">
        <v>-516138</v>
      </c>
      <c r="G48" s="54"/>
      <c r="H48" s="54">
        <v>-100000</v>
      </c>
      <c r="I48" s="54"/>
      <c r="J48" s="54">
        <v>-300000</v>
      </c>
    </row>
    <row r="49" spans="1:13" ht="24" customHeight="1">
      <c r="A49" s="47" t="s">
        <v>134</v>
      </c>
      <c r="D49" s="54">
        <v>0</v>
      </c>
      <c r="E49" s="108"/>
      <c r="F49" s="54">
        <v>0</v>
      </c>
      <c r="G49" s="54"/>
      <c r="H49" s="54">
        <v>0</v>
      </c>
      <c r="I49" s="54"/>
      <c r="J49" s="54">
        <v>380283</v>
      </c>
    </row>
    <row r="50" spans="1:13" ht="24" customHeight="1">
      <c r="A50" s="49" t="s">
        <v>136</v>
      </c>
      <c r="D50" s="54">
        <v>28883</v>
      </c>
      <c r="E50" s="108"/>
      <c r="F50" s="54">
        <v>316722</v>
      </c>
      <c r="G50" s="54"/>
      <c r="H50" s="54">
        <v>152272</v>
      </c>
      <c r="I50" s="54"/>
      <c r="J50" s="54">
        <v>300743</v>
      </c>
    </row>
    <row r="51" spans="1:13" ht="24" customHeight="1">
      <c r="A51" s="49" t="s">
        <v>133</v>
      </c>
      <c r="D51" s="54">
        <v>0</v>
      </c>
      <c r="E51" s="108"/>
      <c r="F51" s="54">
        <v>0</v>
      </c>
      <c r="G51" s="54"/>
      <c r="H51" s="54">
        <v>39899031</v>
      </c>
      <c r="I51" s="54"/>
      <c r="J51" s="54">
        <v>74618675</v>
      </c>
    </row>
    <row r="52" spans="1:13" ht="24" customHeight="1">
      <c r="A52" s="60" t="s">
        <v>166</v>
      </c>
      <c r="B52" s="49"/>
      <c r="C52" s="49"/>
      <c r="D52" s="61">
        <f>SUM(D44:D51)</f>
        <v>-2239369</v>
      </c>
      <c r="E52" s="52"/>
      <c r="F52" s="61">
        <f>SUM(F44:F51)</f>
        <v>15734281</v>
      </c>
      <c r="G52" s="86"/>
      <c r="H52" s="61">
        <f>SUM(H44:H51)</f>
        <v>35875450</v>
      </c>
      <c r="I52" s="52"/>
      <c r="J52" s="61">
        <f>SUM(J44:J51)</f>
        <v>78738555</v>
      </c>
      <c r="K52" s="30"/>
      <c r="L52" s="30"/>
      <c r="M52" s="30"/>
    </row>
    <row r="53" spans="1:13" ht="24" customHeight="1">
      <c r="A53" s="60" t="s">
        <v>69</v>
      </c>
      <c r="B53" s="49"/>
      <c r="C53" s="49"/>
      <c r="D53" s="48"/>
      <c r="E53" s="52"/>
      <c r="F53" s="48"/>
      <c r="G53" s="49"/>
      <c r="H53" s="48"/>
      <c r="I53" s="52"/>
      <c r="J53" s="48"/>
    </row>
    <row r="54" spans="1:13" ht="24" customHeight="1">
      <c r="A54" s="9" t="s">
        <v>135</v>
      </c>
      <c r="D54" s="97">
        <v>-2243553</v>
      </c>
      <c r="E54" s="97"/>
      <c r="F54" s="97">
        <v>-1623335</v>
      </c>
      <c r="G54" s="97"/>
      <c r="H54" s="97">
        <v>-1052573</v>
      </c>
      <c r="I54" s="97"/>
      <c r="J54" s="97">
        <v>-598765</v>
      </c>
    </row>
    <row r="55" spans="1:13" ht="24.95" customHeight="1">
      <c r="A55" s="9" t="s">
        <v>119</v>
      </c>
      <c r="D55" s="51">
        <v>-19008550</v>
      </c>
      <c r="E55" s="114"/>
      <c r="F55" s="51">
        <v>-61912875</v>
      </c>
      <c r="G55" s="28"/>
      <c r="H55" s="115">
        <v>-19008550</v>
      </c>
      <c r="I55" s="116"/>
      <c r="J55" s="115">
        <v>-61912875</v>
      </c>
    </row>
    <row r="56" spans="1:13" ht="24" customHeight="1">
      <c r="A56" s="60" t="s">
        <v>150</v>
      </c>
      <c r="D56" s="51">
        <f>SUM(D54:D55)</f>
        <v>-21252103</v>
      </c>
      <c r="E56" s="28"/>
      <c r="F56" s="61">
        <f>SUM(F54:F55)</f>
        <v>-63536210</v>
      </c>
      <c r="H56" s="61">
        <f>SUM(H54:H55)</f>
        <v>-20061123</v>
      </c>
      <c r="I56" s="28"/>
      <c r="J56" s="61">
        <f>SUM(J54:J55)</f>
        <v>-62511640</v>
      </c>
    </row>
    <row r="57" spans="1:13" ht="24" customHeight="1">
      <c r="A57" s="60" t="s">
        <v>137</v>
      </c>
      <c r="B57" s="49"/>
      <c r="C57" s="49"/>
      <c r="D57" s="54">
        <f>SUM(D34,D52,D56)</f>
        <v>41363982</v>
      </c>
      <c r="E57" s="52"/>
      <c r="F57" s="54">
        <f>SUM(F34,F52,F56)</f>
        <v>11772949</v>
      </c>
      <c r="G57" s="49"/>
      <c r="H57" s="54">
        <f>SUM(H34,H52,H56)</f>
        <v>7933269</v>
      </c>
      <c r="I57" s="52"/>
      <c r="J57" s="54">
        <f>SUM(J34,J52,J56)</f>
        <v>-3983061</v>
      </c>
    </row>
    <row r="58" spans="1:13" ht="24" customHeight="1">
      <c r="A58" s="47" t="s">
        <v>70</v>
      </c>
      <c r="D58" s="51">
        <f>BS!G9</f>
        <v>50621463</v>
      </c>
      <c r="E58" s="54"/>
      <c r="F58" s="51">
        <v>38848514</v>
      </c>
      <c r="H58" s="51">
        <f>BS!K9</f>
        <v>16172398</v>
      </c>
      <c r="I58" s="54"/>
      <c r="J58" s="51">
        <v>20155459</v>
      </c>
    </row>
    <row r="59" spans="1:13" ht="24" customHeight="1" thickBot="1">
      <c r="A59" s="60" t="s">
        <v>71</v>
      </c>
      <c r="D59" s="62">
        <f>SUM(D57:D58)</f>
        <v>91985445</v>
      </c>
      <c r="E59" s="28"/>
      <c r="F59" s="62">
        <f>SUM(F57:F58)</f>
        <v>50621463</v>
      </c>
      <c r="H59" s="62">
        <f>SUM(H57:H58)</f>
        <v>24105667</v>
      </c>
      <c r="I59" s="28"/>
      <c r="J59" s="62">
        <f>SUM(J57:J58)</f>
        <v>16172398</v>
      </c>
    </row>
    <row r="60" spans="1:13" ht="24" customHeight="1" thickTop="1">
      <c r="A60" s="50"/>
      <c r="D60" s="54">
        <f>D59-BS!E9</f>
        <v>0</v>
      </c>
      <c r="E60" s="63"/>
      <c r="F60" s="54">
        <f>F59-BS!G9</f>
        <v>0</v>
      </c>
      <c r="H60" s="54">
        <f>H59-BS!I9</f>
        <v>0</v>
      </c>
      <c r="I60" s="63"/>
      <c r="J60" s="54">
        <f>J59-BS!K9</f>
        <v>0</v>
      </c>
    </row>
    <row r="61" spans="1:13" ht="24" customHeight="1">
      <c r="A61" s="60" t="s">
        <v>151</v>
      </c>
      <c r="D61" s="28"/>
      <c r="E61" s="28"/>
      <c r="F61" s="28"/>
      <c r="H61" s="28"/>
      <c r="I61" s="28"/>
      <c r="J61" s="28"/>
    </row>
    <row r="62" spans="1:13" ht="24" customHeight="1">
      <c r="A62" s="47" t="s">
        <v>152</v>
      </c>
      <c r="D62" s="28"/>
      <c r="E62" s="28"/>
      <c r="F62" s="28"/>
      <c r="H62" s="28"/>
      <c r="I62" s="28"/>
      <c r="J62" s="28"/>
    </row>
    <row r="63" spans="1:13" ht="24" customHeight="1">
      <c r="A63" s="47" t="s">
        <v>164</v>
      </c>
      <c r="D63" s="28">
        <v>842668.38</v>
      </c>
      <c r="E63" s="30"/>
      <c r="F63" s="28">
        <v>-236307</v>
      </c>
      <c r="G63" s="30"/>
      <c r="H63" s="28">
        <v>192065</v>
      </c>
      <c r="I63" s="30"/>
      <c r="J63" s="28">
        <v>-82740</v>
      </c>
      <c r="L63" s="13">
        <v>82740</v>
      </c>
    </row>
    <row r="64" spans="1:13" ht="24" customHeight="1">
      <c r="A64" s="47" t="s">
        <v>154</v>
      </c>
      <c r="D64" s="28">
        <v>0</v>
      </c>
      <c r="E64" s="28"/>
      <c r="F64" s="28">
        <v>4274713</v>
      </c>
      <c r="G64" s="28"/>
      <c r="H64" s="28">
        <v>0</v>
      </c>
      <c r="I64" s="28"/>
      <c r="J64" s="28">
        <v>3420104</v>
      </c>
      <c r="L64" s="13">
        <v>3420104</v>
      </c>
    </row>
    <row r="65" spans="1:10" ht="24" customHeight="1">
      <c r="A65" s="47"/>
      <c r="D65" s="109"/>
      <c r="E65" s="95"/>
      <c r="F65" s="109"/>
      <c r="G65" s="95"/>
      <c r="H65" s="28"/>
      <c r="I65" s="95"/>
      <c r="J65" s="109"/>
    </row>
    <row r="66" spans="1:10" ht="24" customHeight="1">
      <c r="A66" s="56" t="s">
        <v>13</v>
      </c>
    </row>
  </sheetData>
  <pageMargins left="0.78740157480314965" right="0.31496062992125984" top="0.78740157480314965" bottom="0.19685039370078741" header="0.31496062992125984" footer="0.31496062992125984"/>
  <pageSetup paperSize="9" scale="75" orientation="portrait" r:id="rId1"/>
  <rowBreaks count="1" manualBreakCount="1">
    <brk id="36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48348</vt:lpwstr>
  </property>
  <property fmtid="{D5CDD505-2E9C-101B-9397-08002B2CF9AE}" pid="4" name="OptimizationTime">
    <vt:lpwstr>20220718_1053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</vt:lpstr>
      <vt:lpstr>Conso</vt:lpstr>
      <vt:lpstr>Separtate</vt:lpstr>
      <vt:lpstr>CF</vt:lpstr>
      <vt:lpstr>BS!Print_Area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 &amp; Young</dc:creator>
  <cp:lastModifiedBy>Pakamart Poopalai</cp:lastModifiedBy>
  <cp:lastPrinted>2022-04-20T04:34:23Z</cp:lastPrinted>
  <dcterms:created xsi:type="dcterms:W3CDTF">2011-03-15T03:50:46Z</dcterms:created>
  <dcterms:modified xsi:type="dcterms:W3CDTF">2022-04-20T04:34:30Z</dcterms:modified>
</cp:coreProperties>
</file>