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SG2PEPF000DE5A0\EXCELCNV\27d42feb-32ca-42ed-a3ad-acb25bd9f8b3\"/>
    </mc:Choice>
  </mc:AlternateContent>
  <xr:revisionPtr revIDLastSave="0" documentId="8_{553B2FD0-D93F-4309-85FD-C256907B178F}" xr6:coauthVersionLast="47" xr6:coauthVersionMax="47" xr10:uidLastSave="{00000000-0000-0000-0000-000000000000}"/>
  <bookViews>
    <workbookView xWindow="-60" yWindow="-60" windowWidth="15480" windowHeight="11640" firstSheet="4" activeTab="4" xr2:uid="{143F3828-EF25-49EA-98E5-8A7E05FA0682}"/>
  </bookViews>
  <sheets>
    <sheet name="BS" sheetId="1" r:id="rId1"/>
    <sheet name="PL" sheetId="4" r:id="rId2"/>
    <sheet name="Conso" sheetId="5" r:id="rId3"/>
    <sheet name="Separtate" sheetId="6" r:id="rId4"/>
    <sheet name="CF" sheetId="3" r:id="rId5"/>
  </sheets>
  <definedNames>
    <definedName name="_xlnm._FilterDatabase" localSheetId="0" hidden="1">BS!$M$46:$M$49</definedName>
    <definedName name="_xlnm.Print_Area" localSheetId="0">BS!$A$1:$N$83</definedName>
    <definedName name="_xlnm.Print_Area" localSheetId="2">Conso!$A$1:$X$27</definedName>
    <definedName name="_xlnm.Print_Area" localSheetId="1">PL!$A$1:$N$47</definedName>
    <definedName name="_xlnm.Print_Area" localSheetId="3">Separtate!$A$1:$P$22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3" l="1"/>
  <c r="D52" i="3"/>
  <c r="M19" i="4"/>
  <c r="K19" i="4"/>
  <c r="I19" i="4"/>
  <c r="G19" i="4"/>
  <c r="J52" i="3"/>
  <c r="F52" i="3"/>
  <c r="J57" i="3"/>
  <c r="H57" i="3"/>
  <c r="F57" i="3"/>
  <c r="D57" i="3"/>
  <c r="E13" i="6"/>
  <c r="I40" i="4"/>
  <c r="I35" i="4"/>
  <c r="I74" i="1"/>
  <c r="K57" i="1"/>
  <c r="G57" i="1"/>
  <c r="I57" i="1"/>
  <c r="I49" i="1"/>
  <c r="G49" i="1"/>
  <c r="G17" i="1"/>
  <c r="M30" i="1"/>
  <c r="K30" i="1"/>
  <c r="G30" i="1"/>
  <c r="I30" i="1"/>
  <c r="I17" i="1"/>
  <c r="M57" i="1"/>
  <c r="G58" i="1"/>
  <c r="G31" i="1"/>
  <c r="I58" i="1"/>
  <c r="S20" i="5"/>
  <c r="S13" i="5"/>
  <c r="W13" i="5"/>
  <c r="U21" i="5"/>
  <c r="U23" i="5"/>
  <c r="W20" i="5"/>
  <c r="G40" i="4"/>
  <c r="G35" i="4"/>
  <c r="S24" i="5"/>
  <c r="W24" i="5"/>
  <c r="S22" i="5"/>
  <c r="S17" i="5"/>
  <c r="W17" i="5"/>
  <c r="S15" i="5"/>
  <c r="W15" i="5"/>
  <c r="U16" i="5"/>
  <c r="U18" i="5"/>
  <c r="E19" i="6"/>
  <c r="M65" i="1"/>
  <c r="G19" i="6"/>
  <c r="G20" i="6"/>
  <c r="G13" i="6"/>
  <c r="G14" i="6"/>
  <c r="I65" i="1"/>
  <c r="K65" i="1"/>
  <c r="G21" i="6"/>
  <c r="G23" i="5"/>
  <c r="G25" i="5"/>
  <c r="G16" i="5"/>
  <c r="G18" i="5"/>
  <c r="G65" i="1"/>
  <c r="G26" i="5"/>
  <c r="I66" i="1"/>
  <c r="M69" i="1"/>
  <c r="M66" i="1"/>
  <c r="M64" i="1"/>
  <c r="I71" i="1"/>
  <c r="I70" i="1"/>
  <c r="I69" i="1"/>
  <c r="I64" i="1"/>
  <c r="K23" i="5"/>
  <c r="K25" i="5"/>
  <c r="K16" i="5"/>
  <c r="K18" i="5"/>
  <c r="G69" i="1"/>
  <c r="K26" i="5"/>
  <c r="I72" i="1"/>
  <c r="Q23" i="5"/>
  <c r="Q25" i="5"/>
  <c r="M23" i="5"/>
  <c r="M25" i="5"/>
  <c r="I23" i="5"/>
  <c r="I25" i="5"/>
  <c r="E23" i="5"/>
  <c r="E25" i="5"/>
  <c r="G64" i="1"/>
  <c r="I73" i="1"/>
  <c r="I75" i="1"/>
  <c r="G66" i="1"/>
  <c r="G70" i="1"/>
  <c r="M26" i="5"/>
  <c r="E26" i="5"/>
  <c r="G72" i="1"/>
  <c r="Q26" i="5"/>
  <c r="I26" i="5"/>
  <c r="H59" i="3"/>
  <c r="D59" i="3"/>
  <c r="O16" i="6"/>
  <c r="M71" i="1"/>
  <c r="M73" i="1"/>
  <c r="M75" i="1"/>
  <c r="E20" i="6"/>
  <c r="E14" i="6"/>
  <c r="O18" i="6"/>
  <c r="K19" i="6"/>
  <c r="I19" i="6"/>
  <c r="I20" i="6"/>
  <c r="K20" i="6"/>
  <c r="K13" i="6"/>
  <c r="K14" i="6"/>
  <c r="O12" i="6"/>
  <c r="I13" i="6"/>
  <c r="I14" i="6"/>
  <c r="Q16" i="5"/>
  <c r="Q18" i="5"/>
  <c r="M16" i="5"/>
  <c r="M18" i="5"/>
  <c r="I16" i="5"/>
  <c r="I18" i="5"/>
  <c r="E16" i="5"/>
  <c r="E18" i="5"/>
  <c r="K69" i="1"/>
  <c r="K21" i="6"/>
  <c r="M13" i="4"/>
  <c r="K13" i="4"/>
  <c r="I13" i="4"/>
  <c r="G13" i="4"/>
  <c r="O10" i="6"/>
  <c r="E21" i="6"/>
  <c r="K64" i="1"/>
  <c r="K66" i="1"/>
  <c r="F209" i="6"/>
  <c r="D209" i="6"/>
  <c r="D207" i="6"/>
  <c r="F187" i="6"/>
  <c r="D187" i="6"/>
  <c r="I21" i="6"/>
  <c r="K20" i="4"/>
  <c r="K23" i="4"/>
  <c r="M49" i="1"/>
  <c r="M17" i="1"/>
  <c r="M31" i="1"/>
  <c r="K49" i="1"/>
  <c r="K17" i="1"/>
  <c r="K31" i="1"/>
  <c r="M58" i="1"/>
  <c r="K58" i="1"/>
  <c r="M20" i="4"/>
  <c r="M23" i="4"/>
  <c r="M25" i="4"/>
  <c r="M33" i="4"/>
  <c r="G20" i="4"/>
  <c r="I20" i="4"/>
  <c r="I31" i="1"/>
  <c r="I76" i="1"/>
  <c r="M11" i="6"/>
  <c r="M13" i="6"/>
  <c r="M14" i="6"/>
  <c r="M30" i="4"/>
  <c r="M38" i="4"/>
  <c r="G23" i="4"/>
  <c r="K25" i="4"/>
  <c r="J9" i="3"/>
  <c r="J19" i="3"/>
  <c r="J29" i="3"/>
  <c r="J32" i="3"/>
  <c r="I23" i="4"/>
  <c r="K30" i="4"/>
  <c r="K38" i="4"/>
  <c r="K33" i="4"/>
  <c r="U25" i="5"/>
  <c r="G74" i="1"/>
  <c r="U26" i="5"/>
  <c r="G25" i="4"/>
  <c r="O21" i="5"/>
  <c r="D9" i="3"/>
  <c r="D19" i="3"/>
  <c r="D29" i="3"/>
  <c r="H9" i="3"/>
  <c r="H19" i="3"/>
  <c r="H29" i="3"/>
  <c r="H32" i="3"/>
  <c r="I25" i="4"/>
  <c r="F9" i="3"/>
  <c r="F19" i="3"/>
  <c r="F29" i="3"/>
  <c r="F32" i="3"/>
  <c r="M17" i="6"/>
  <c r="O11" i="6"/>
  <c r="O13" i="6"/>
  <c r="O14" i="6"/>
  <c r="I30" i="4"/>
  <c r="O14" i="5"/>
  <c r="S14" i="5"/>
  <c r="G30" i="4"/>
  <c r="S21" i="5"/>
  <c r="W21" i="5"/>
  <c r="W23" i="5"/>
  <c r="W25" i="5"/>
  <c r="D32" i="3"/>
  <c r="O17" i="6"/>
  <c r="O19" i="6"/>
  <c r="O20" i="6"/>
  <c r="M19" i="6"/>
  <c r="S16" i="5"/>
  <c r="S18" i="5"/>
  <c r="W14" i="5"/>
  <c r="W16" i="5"/>
  <c r="W18" i="5"/>
  <c r="S23" i="5"/>
  <c r="S25" i="5"/>
  <c r="O23" i="5"/>
  <c r="O25" i="5"/>
  <c r="O16" i="5"/>
  <c r="O18" i="5"/>
  <c r="M76" i="1"/>
  <c r="M20" i="6"/>
  <c r="K71" i="1"/>
  <c r="G71" i="1"/>
  <c r="G73" i="1"/>
  <c r="G75" i="1"/>
  <c r="K73" i="1"/>
  <c r="K75" i="1"/>
  <c r="M21" i="6"/>
  <c r="M77" i="1"/>
  <c r="I77" i="1"/>
  <c r="W26" i="5"/>
  <c r="S26" i="5"/>
  <c r="O26" i="5"/>
  <c r="O21" i="6"/>
  <c r="K76" i="1"/>
  <c r="K77" i="1"/>
  <c r="G76" i="1"/>
  <c r="G77" i="1"/>
  <c r="D58" i="3"/>
  <c r="D60" i="3"/>
  <c r="D61" i="3"/>
  <c r="F58" i="3"/>
  <c r="F60" i="3"/>
  <c r="H58" i="3"/>
  <c r="H60" i="3"/>
  <c r="H61" i="3"/>
  <c r="J58" i="3"/>
  <c r="J6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Ernst &amp; Young</author>
  </authors>
  <commentList>
    <comment ref="A72" authorId="0" shapeId="0" xr:uid="{395FFC63-AC63-4F4C-B203-4B7031010CB3}">
      <text>
        <r>
          <rPr>
            <b/>
            <sz val="8"/>
            <color indexed="81"/>
            <rFont val="Tahoma"/>
            <family val="2"/>
          </rPr>
          <t>OCI สะสม</t>
        </r>
      </text>
    </comment>
  </commentList>
</comments>
</file>

<file path=xl/sharedStrings.xml><?xml version="1.0" encoding="utf-8"?>
<sst xmlns="http://schemas.openxmlformats.org/spreadsheetml/2006/main" count="285" uniqueCount="196">
  <si>
    <t>บริษัท พรีโม เซอร์วิส โซลูชั่น จำกัด (มหาชน) และบริษัทย่อย</t>
  </si>
  <si>
    <t>งบฐานะการเงิน</t>
  </si>
  <si>
    <t>ณ วันที่ 31 มีนาคม 2567</t>
  </si>
  <si>
    <t>(หน่วย: พันบาท)</t>
  </si>
  <si>
    <t>งบการเงินรวม</t>
  </si>
  <si>
    <t>งบการเงินเฉพาะกิจการ</t>
  </si>
  <si>
    <t>หมายเหตุ</t>
  </si>
  <si>
    <t>31 มีนาคม 2567</t>
  </si>
  <si>
    <t>31 ธันวาคม 2566</t>
  </si>
  <si>
    <t>(ยังไม่ได้ตรวจสอบ</t>
  </si>
  <si>
    <t>(ตรวจสอบแล้ว)</t>
  </si>
  <si>
    <t>แต่สอบทานแล้ว)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</si>
  <si>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</si>
  <si>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</si>
  <si>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</si>
  <si>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ลูกหนี้การค้าและลูกหนี้อื่น</t>
  </si>
  <si>
    <t>เงินให้กู้ยืมระยะสั้นแก่กิจการที่เกี่ยวข้องกัน</t>
  </si>
  <si>
    <t>สินค้าคงเหลือ</t>
  </si>
  <si>
    <t>สินทรัพย์ทางการเงินหมุนเวียนอื่น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</si>
  <si>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</si>
  <si>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</si>
  <si>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</si>
  <si>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สินทรัพย์ทางการเงินไม่หมุนเวียนอื่น</t>
  </si>
  <si>
    <t>เงินลงทุนในบริษัทย่อย</t>
  </si>
  <si>
    <t>อสังหาริมทรัพย์เพื่อการลงทุน</t>
  </si>
  <si>
    <t>ที่ดิน อาคารและอุปกรณ์</t>
  </si>
  <si>
    <t>เงินจ่ายล่วงหน้าค่าซื้อที่ดิน</t>
  </si>
  <si>
    <t>สินทรัพย์สิทธิการใช้</t>
  </si>
  <si>
    <t>ค่าความนิยม</t>
  </si>
  <si>
    <t>สินทรัพย์ไม่มีตัวตน</t>
  </si>
  <si>
    <t>ต้นทุนการซื้อและรวมธุรกิจที่ยังไม่ได้ปันส่วน</t>
  </si>
  <si>
    <t>สินทรัพย์ภาษีเงินได้รอการตัดบัญชี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</si>
  <si>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</si>
  <si>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</si>
  <si>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</si>
  <si>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</si>
  <si>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งบฐานะการเงิน (ต่อ)</t>
  </si>
  <si>
    <t>หนี้สินและส่วนของผู้ถือหุ้น</t>
  </si>
  <si>
    <t>หนี้สินหมุนเวียน</t>
  </si>
  <si>
    <t>เจ้าหนี้การค้าและเจ้าหนี้อื่น</t>
  </si>
  <si>
    <t>ส่วนของเงินกู้ยืมระยะยาวที่ถึงกำหนดชำระภายในหนึ่งปี</t>
  </si>
  <si>
    <t>ส่วนของหนี้สินตามสัญญาเช่าที่ถึงกำหนดชำระภายในหนึ่งปี</t>
  </si>
  <si>
    <t>ภาษีเงินได้ค้างจ่าย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</si>
  <si>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</si>
  <si>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</si>
  <si>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</si>
  <si>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เงินกู้ยืมระยะยาว - สุทธิจากส่วนที่ถึงกำหนดชำระภายในหนึ่งปี</t>
  </si>
  <si>
    <t>หนี้สินตามสัญญาเช่า - สุทธิจากส่วนที่ถึง</t>
  </si>
  <si>
    <t xml:space="preserve">   กำหนดชำระภายในหนึ่งปี</t>
  </si>
  <si>
    <t>สำรองผลประโยชน์ระยะยาวของพนักงาน</t>
  </si>
  <si>
    <t>หนี้สินภาษีเงินได้รอการตัดบัญชี</t>
  </si>
  <si>
    <t>หนี้สินไม่หมุนเวียนอื่น</t>
  </si>
  <si>
    <t>รวมหนี้สินไม่หมุนเวียน</t>
  </si>
  <si>
    <t>รวมหนี้สิน</t>
  </si>
  <si>
    <t>ส่วนของผู้ถือหุ้น</t>
  </si>
  <si>
    <t xml:space="preserve">ทุนเรือนหุ้น </t>
  </si>
  <si>
    <t xml:space="preserve">   ทุนจดทะเบียน</t>
  </si>
  <si>
    <t xml:space="preserve">      หุ้นสามัญ 320,000,000 หุ้น มูลค่าหุ้นละ 0.50 บาท</t>
  </si>
  <si>
    <t xml:space="preserve">   ทุนที่ออกและชำระเต็มมูลค่าแล้ว</t>
  </si>
  <si>
    <t>ส่วนเกินมูลค่าหุ้นสามัญ</t>
  </si>
  <si>
    <t>สำรองส่วนทุนจากการจ่ายโดยใช้หุ้นเป็นเกณฑ์</t>
  </si>
  <si>
    <t>กำไรสะสม</t>
  </si>
  <si>
    <t xml:space="preserve">   จัดสรรแล้ว - สำรองตามกฎหมาย</t>
  </si>
  <si>
    <t xml:space="preserve">      - บริษัทฯ</t>
  </si>
  <si>
    <t xml:space="preserve">      - บริษัทย่อย</t>
  </si>
  <si>
    <t xml:space="preserve">   ยังไม่ได้จัดสรร</t>
  </si>
  <si>
    <t>องค์ประกอบอื่นของส่วนของผู้ถือหุ้น</t>
  </si>
  <si>
    <t>ส่วนของผู้ถือหุ้นของบริษัทฯ</t>
  </si>
  <si>
    <t>ส่วนของผู้ที่มีส่วนได้เสียที่ไม่มีอำนาจควบคุมของบริษัทย่อย</t>
  </si>
  <si>
    <t>รวมส่วนของผู้ถือหุ้น</t>
  </si>
  <si>
    <t>รวมหนี้สินและส่วนของผู้ถือหุ้น</t>
  </si>
  <si>
    <t>กรรมการ</t>
  </si>
  <si>
    <t xml:space="preserve">  </t>
  </si>
  <si>
    <t>(ยังไม่ได้ตรวจสอบแต่สอบทานแล้ว)</t>
  </si>
  <si>
    <t>งบกำไรขาดทุนเบ็ดเสร็จ</t>
  </si>
  <si>
    <t>สำหรับงวดสามเดือนสิ้นสุดวันที่ 31 มีนาคม 2567</t>
  </si>
  <si>
    <t>กำไรขาดทุน:</t>
  </si>
  <si>
    <t>รายได้</t>
  </si>
  <si>
    <t>รายได้จากการให้บริการ</t>
  </si>
  <si>
    <t>รายได้จากการขาย</t>
  </si>
  <si>
    <t>รายได้อื่น</t>
  </si>
  <si>
    <t>รวมรายได้</t>
  </si>
  <si>
    <t>ค่าใช้จ่าย</t>
  </si>
  <si>
    <t>ต้นทุนการให้บริการ</t>
  </si>
  <si>
    <t>ต้นทุนขาย</t>
  </si>
  <si>
    <t>ค่าใช้จ่ายในการบริหาร</t>
  </si>
  <si>
    <t>ขาดทุนจากการปรับมูลค่ายุติธรรมของสินทรัพย์ทางการเงิน</t>
  </si>
  <si>
    <t>รวมค่าใช้จ่าย</t>
  </si>
  <si>
    <t>กำไร (ขาดทุน) จากการดำเนินงาน</t>
  </si>
  <si>
    <t>รายได้ทางการเงิน</t>
  </si>
  <si>
    <t>ต้นทุนทางการเงิน</t>
  </si>
  <si>
    <t>กำไร (ขาดทุน) ก่อนรายได้ (ค่าใช้จ่าย) ภาษีเงินได้</t>
  </si>
  <si>
    <t>รายได้ (ค่าใช้จ่าย) ภาษีเงินได้</t>
  </si>
  <si>
    <t>กำไร (ขาดทุน) สำหรับงวด</t>
  </si>
  <si>
    <t>กำไรขาดทุนเบ็ดเสร็จอื่น:</t>
  </si>
  <si>
    <t>กำไรขาดทุนเบ็ดเสร็จอื่นสำหรับงวด</t>
  </si>
  <si>
    <t>กำไรขาดทุนเบ็ดเสร็จรวมสำหรับงวด</t>
  </si>
  <si>
    <t xml:space="preserve">การแบ่งปันกำไร (ขาดทุน) </t>
  </si>
  <si>
    <t>ส่วนที่เป็นของผู้ถือหุ้นของบริษัทฯ</t>
  </si>
  <si>
    <t>ส่วนที่เป็นของผู้มีส่วนได้เสียที่ไม่มีอำนาจควบคุมของบริษัทย่อย</t>
  </si>
  <si>
    <t>การแบ่งกำไรขาดทุนเบ็ดเสร็จรวม</t>
  </si>
  <si>
    <t>(หน่วย: บาท)</t>
  </si>
  <si>
    <t>กำไรต่อหุ้น</t>
  </si>
  <si>
    <t>กำไร (ขาดทุน) ต่อหุ้นขั้นพื้นฐาน</t>
  </si>
  <si>
    <t xml:space="preserve">   กำไร (ขาดทุน) ส่วนที่เป็นของผู้ถือหุ้นของบริษัทฯ</t>
  </si>
  <si>
    <t>งบการเปลี่ยนแปลงส่วนของผู้ถือหุ้น</t>
  </si>
  <si>
    <t>องค์ประกอบอื่น</t>
  </si>
  <si>
    <t>ของส่วนของผู้ถือหุ้น</t>
  </si>
  <si>
    <t>ส่วนของ</t>
  </si>
  <si>
    <t>ทุนเรือนหุ้น</t>
  </si>
  <si>
    <t>สำรองส่วนทุน</t>
  </si>
  <si>
    <t>ส่วนต่างจากการเปลี่ยนแปลง</t>
  </si>
  <si>
    <t>รวมส่วนของ</t>
  </si>
  <si>
    <t>ผู้มีส่วนได้เสีย</t>
  </si>
  <si>
    <t>ที่ออก</t>
  </si>
  <si>
    <t>ส่วนเกิน</t>
  </si>
  <si>
    <t>จากการจ่ายโดย</t>
  </si>
  <si>
    <t>จัดสรรแล้ว - สำรองตามกฎหมาย</t>
  </si>
  <si>
    <t>ส่วนได้เสียในบริษัทย่อย</t>
  </si>
  <si>
    <t>ผู้ถือหุ้น</t>
  </si>
  <si>
    <t>ที่ไม่มีอำนาจควบคุม</t>
  </si>
  <si>
    <t>รวม</t>
  </si>
  <si>
    <t>และชำระแล้ว</t>
  </si>
  <si>
    <t>มูลค่าหุ้นสามัญ</t>
  </si>
  <si>
    <t>ใช้หุ้นเป็นเกณฑ์</t>
  </si>
  <si>
    <t>บริษัทฯ</t>
  </si>
  <si>
    <t>บริษัทย่อย</t>
  </si>
  <si>
    <t>ยังไม่ได้จัดสรร</t>
  </si>
  <si>
    <t>โดยไม่สูญเสียการควบคุม</t>
  </si>
  <si>
    <t>ของบริษัทฯ</t>
  </si>
  <si>
    <t>ของบริษัทย่อย</t>
  </si>
  <si>
    <t>ยอดคงเหลือ ณ วันที่ 1 มกราคม 2566</t>
  </si>
  <si>
    <t>เรียกชำระค่าหุ้นสามัญของบริษัทย่อย</t>
  </si>
  <si>
    <t>ยอดคงเหลือ ณ วันที่ 31 มีนาคม 2566</t>
  </si>
  <si>
    <t>ยอดคงเหลือ ณ วันที่ 1 มกราคม 2567</t>
  </si>
  <si>
    <t>กำไรสำหรับงวด</t>
  </si>
  <si>
    <t>ยอดคงเหลือ ณ วันที่ 31 มีนาคม 2567</t>
  </si>
  <si>
    <t>งบการเปลี่ยนแปลงส่วนของผู้ถือหุ้น (ต่อ)</t>
  </si>
  <si>
    <t>ทุนเรือนหุ้นที่ออก</t>
  </si>
  <si>
    <t>จัดสรรแล้ว -</t>
  </si>
  <si>
    <t>สำรองตามกฎหมาย</t>
  </si>
  <si>
    <t>ขาดทุนสำหรับงวด</t>
  </si>
  <si>
    <t>งบกระแสเงินสด</t>
  </si>
  <si>
    <t>กระแสเงินสดจากกิจกรรมดำเนินงาน</t>
  </si>
  <si>
    <t>กำไร (ขาดทุน) ก่อนภาษี</t>
  </si>
  <si>
    <t>รายการปรับกระทบยอดกำไร (ขาดทุน) ก่อนภาษี</t>
  </si>
  <si>
    <t xml:space="preserve">   เป็นเงินสดรับ (จ่าย) จากกิจกรรมดำเนินงาน</t>
  </si>
  <si>
    <t xml:space="preserve">   ค่าเสื่อมราคาและค่าตัดจำหน่าย</t>
  </si>
  <si>
    <t xml:space="preserve">   ค่าเผื่อผลขาดทุนด้านเครดิตที่คาดว่าจะเกิดขึ้น (กลับรายการ)</t>
  </si>
  <si>
    <t>กลับรายการหนี้สงสัยจะสูญ</t>
  </si>
  <si>
    <t xml:space="preserve">   สำรองผลประโยชน์ระยะยาวของพนักงาน</t>
  </si>
  <si>
    <t xml:space="preserve">   ขาดทุนจากการปรับมูลค่ายุติธรรมของสินทรัพย์ทางการเงิน</t>
  </si>
  <si>
    <t xml:space="preserve">   รายได้ทางการเงิน</t>
  </si>
  <si>
    <t xml:space="preserve">   ต้นทุนทางการเงิน</t>
  </si>
  <si>
    <t>ROU</t>
  </si>
  <si>
    <t>กำไร (ขาดทุน) จากการดำเนินงานก่อนการเปลี่ยนแปลงใน</t>
  </si>
  <si>
    <t xml:space="preserve">   สินทรัพย์และหนี้สินดำเนินงาน</t>
  </si>
  <si>
    <t xml:space="preserve"> สินทรัพย์ดำเนินงานลดลง (เพิ่มขึ้น) </t>
  </si>
  <si>
    <t xml:space="preserve">   ลูกหนี้การค้าและลูกหนี้อื่น</t>
  </si>
  <si>
    <t xml:space="preserve">   สินค้าคงเหลือ</t>
  </si>
  <si>
    <t xml:space="preserve">   สินทรัพย์หมุนเวียนอื่น</t>
  </si>
  <si>
    <t xml:space="preserve">   สินทรัพย์ไม่หมุนเวียนอื่น</t>
  </si>
  <si>
    <t xml:space="preserve"> หนี้สินดำเนินงานเพิ่มขึ้น (ลดลง) </t>
  </si>
  <si>
    <t xml:space="preserve">   เจ้าหนี้การค้าและเจ้าหนี้อื่น</t>
  </si>
  <si>
    <t xml:space="preserve">   หนี้สินหมุนเวียนอื่น</t>
  </si>
  <si>
    <t xml:space="preserve">   จ่ายสำรองผลประโยชน์ระยะยาวพนักงาน</t>
  </si>
  <si>
    <t xml:space="preserve"> เงินสดจาก (ใช้ไปใน) กิจกรรมดำเนินงาน</t>
  </si>
  <si>
    <t xml:space="preserve">   จ่ายดอกเบี้ย</t>
  </si>
  <si>
    <t xml:space="preserve">   จ่ายภาษีเงินได้</t>
  </si>
  <si>
    <t>เงินสดสุทธิจาก (ใช้ไปใน) กิจกรรมดำเนินงาน</t>
  </si>
  <si>
    <t xml:space="preserve">งบกระแสเงินสด (ต่อ) </t>
  </si>
  <si>
    <t>กระแสเงินสดจากกิจกรรมลงทุน</t>
  </si>
  <si>
    <t>เงินสดจ่ายแก่เงินให้กู้ยืมระยะสั้นแก่กิจการที่เกี่ยวข้องกัน</t>
  </si>
  <si>
    <t>รับชำระคืนเงินให้กู้ยืมระยะสั้นแก่กิจการที่เกี่ยวข้องกัน</t>
  </si>
  <si>
    <t>เงินสดจ่ายซื้อสินทรัพย์ทางการเงินอื่น</t>
  </si>
  <si>
    <t>เงินสดรับจากเงินลงทุนในตราสารหนี้ที่ถึงกำหนด</t>
  </si>
  <si>
    <t>ซื้อที่ดิน อาคารและอุปกรณ์</t>
  </si>
  <si>
    <t>ซื้อสินทรัพย์ไม่มีตัวตน</t>
  </si>
  <si>
    <t>เงินสดจ่ายล่วงหน้าค่าซื้อที่ดิน</t>
  </si>
  <si>
    <t>เงินสดรับจากดอกเบี้ย</t>
  </si>
  <si>
    <t>เงินสดรับจากเงินปันผล</t>
  </si>
  <si>
    <t>เงินสดสุทธิจาก (ใช้ไปใน) กิจกรรมลงทุน</t>
  </si>
  <si>
    <t xml:space="preserve">กระแสเงินสดจากกิจกรรมจัดหาเงิน </t>
  </si>
  <si>
    <t>ชำระคืนเงินกู้ระยะยาว</t>
  </si>
  <si>
    <t>ชำระคืนเงินต้นของหนี้สินตามสัญญาเช่า</t>
  </si>
  <si>
    <t>เงินสดรับจากส่วนได้เสียที่ไม่มีอำนาจควบคุมของบริษัทย่อย</t>
  </si>
  <si>
    <t>เงินสดสุทธิจาก (ใช้ไปใน) กิจกรรมจัดหาเงิน</t>
  </si>
  <si>
    <t>เงินสดและรายการเทียบเท่าเงินสดเพิ่มขึ้น (ลดลง) สุทธิ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</si>
  <si>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</si>
  <si>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วันปลายงวด</t>
  </si>
  <si>
    <t>ข้อมูลกระแสเงินสดเปิดเผยเพิ่มเติม</t>
  </si>
  <si>
    <t>รายการที่ไม่ใช่เงินสด</t>
  </si>
  <si>
    <t xml:space="preserve">   เจ้าหนี้อื่นจากการซื้ออุปกรณ์เพิ่มขึ้น (ลดลง)</t>
  </si>
  <si>
    <t xml:space="preserve">   เงินปันผลค้างรับลดลง</t>
  </si>
  <si>
    <t xml:space="preserve">   สินทรัพย์สิทธิการใช้เพิ่มขึ้นจากสัญญาเช่าใหม่</t>
  </si>
  <si>
    <t xml:space="preserve">   โอนเงินจ่ายล่วงหน้าค่าซื้อที่ดินเป็นสินทรัพย์ที่เกิดจากสัญญา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</si>
</sst>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87" formatCode="_(* #,##0_);_(* \(#,##0\);_(* &quot;-&quot;_);_(@_)"/>
    <numFmt numFmtId="188" formatCode="_(* #,##0.00_);_(* \(#,##0.00\);_(* &quot;-&quot;??_);_(@_)"/>
    <numFmt numFmtId="189" formatCode="_(* #,##0.00_);_(* \(#,##0.00\);_(* &quot;-&quot;_);_(@_)"/>
    <numFmt numFmtId="190" formatCode="_(* #,##0_);_(* \(#,##0\);_(* &quot;-&quot;??_);_(@_)"/>
    <numFmt numFmtId="191" formatCode="#,##0.0_);\(#,##0.0\)"/>
    <numFmt numFmtId="192" formatCode="_(* #,##0.000_);_(* \(#,##0.000\);_(* &quot;-&quot;_);_(@_)"/>
  </numFmts>
  <fonts count="16">
    <font>
      <sz val="10"/>
      <color theme="1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/>
      <sz val="16"/>
      <name val="Angsana New"/>
      <family val="1"/>
    </font>
    <font>
      <i/>
      <sz val="16"/>
      <name val="Angsana New"/>
      <family val="1"/>
    </font>
    <font>
      <sz val="12"/>
      <name val="EucrosiaUPC"/>
      <family val="1"/>
      <charset val="222"/>
    </font>
    <font>
      <b/>
      <sz val="8"/>
      <color indexed="81"/>
      <name val="Tahoma"/>
      <family val="2"/>
    </font>
    <font>
      <sz val="10"/>
      <name val="ApFont"/>
      <charset val="222"/>
    </font>
    <font>
      <sz val="15"/>
      <name val="Angsana New"/>
      <family val="1"/>
    </font>
    <font>
      <sz val="10"/>
      <color theme="1"/>
      <name val="Arial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i/>
      <sz val="16"/>
      <color theme="1"/>
      <name val="Angsana New"/>
      <family val="1"/>
    </font>
    <font>
      <u/>
      <sz val="16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88" fontId="9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7" fillId="0" borderId="0"/>
  </cellStyleXfs>
  <cellXfs count="184">
    <xf numFmtId="0" fontId="0" fillId="0" borderId="0" xfId="0"/>
    <xf numFmtId="37" fontId="2" fillId="0" borderId="0" xfId="0" applyNumberFormat="1" applyFont="1" applyFill="1" applyAlignment="1">
      <alignment horizontal="centerContinuous" vertical="center"/>
    </xf>
    <xf numFmtId="37" fontId="2" fillId="0" borderId="0" xfId="0" applyNumberFormat="1" applyFont="1" applyFill="1" applyAlignment="1">
      <alignment horizontal="left" vertical="center"/>
    </xf>
    <xf numFmtId="37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37" fontId="1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39" fontId="2" fillId="0" borderId="0" xfId="0" applyNumberFormat="1" applyFont="1" applyFill="1" applyAlignment="1">
      <alignment vertical="center"/>
    </xf>
    <xf numFmtId="0" fontId="10" fillId="0" borderId="0" xfId="0" applyFont="1"/>
    <xf numFmtId="189" fontId="2" fillId="0" borderId="0" xfId="0" applyNumberFormat="1" applyFont="1" applyFill="1" applyAlignment="1">
      <alignment vertical="center"/>
    </xf>
    <xf numFmtId="189" fontId="2" fillId="0" borderId="0" xfId="0" applyNumberFormat="1" applyFont="1" applyFill="1" applyAlignment="1">
      <alignment horizontal="centerContinuous" vertical="center"/>
    </xf>
    <xf numFmtId="37" fontId="11" fillId="0" borderId="0" xfId="0" applyNumberFormat="1" applyFont="1" applyFill="1" applyAlignment="1">
      <alignment horizontal="left" vertical="center"/>
    </xf>
    <xf numFmtId="37" fontId="11" fillId="0" borderId="0" xfId="0" applyNumberFormat="1" applyFont="1" applyFill="1" applyAlignment="1">
      <alignment vertical="center"/>
    </xf>
    <xf numFmtId="37" fontId="11" fillId="0" borderId="0" xfId="0" applyNumberFormat="1" applyFont="1" applyFill="1" applyAlignment="1">
      <alignment horizontal="center" vertical="center"/>
    </xf>
    <xf numFmtId="37" fontId="12" fillId="0" borderId="0" xfId="0" applyNumberFormat="1" applyFont="1" applyFill="1" applyAlignment="1">
      <alignment horizontal="center" vertical="center"/>
    </xf>
    <xf numFmtId="37" fontId="10" fillId="0" borderId="0" xfId="0" applyNumberFormat="1" applyFont="1" applyFill="1" applyAlignment="1">
      <alignment vertical="center"/>
    </xf>
    <xf numFmtId="187" fontId="11" fillId="0" borderId="1" xfId="0" applyNumberFormat="1" applyFont="1" applyFill="1" applyBorder="1" applyAlignment="1">
      <alignment horizontal="right" vertical="center"/>
    </xf>
    <xf numFmtId="189" fontId="11" fillId="0" borderId="0" xfId="0" applyNumberFormat="1" applyFont="1" applyFill="1" applyAlignment="1">
      <alignment vertical="center"/>
    </xf>
    <xf numFmtId="187" fontId="11" fillId="0" borderId="0" xfId="0" applyNumberFormat="1" applyFont="1" applyFill="1" applyAlignment="1">
      <alignment vertical="center"/>
    </xf>
    <xf numFmtId="187" fontId="11" fillId="0" borderId="2" xfId="0" applyNumberFormat="1" applyFont="1" applyFill="1" applyBorder="1" applyAlignment="1">
      <alignment horizontal="right" vertical="center"/>
    </xf>
    <xf numFmtId="189" fontId="11" fillId="0" borderId="0" xfId="0" applyNumberFormat="1" applyFont="1" applyFill="1" applyBorder="1" applyAlignment="1">
      <alignment vertical="center"/>
    </xf>
    <xf numFmtId="37" fontId="11" fillId="0" borderId="0" xfId="0" applyNumberFormat="1" applyFont="1" applyFill="1" applyBorder="1" applyAlignment="1">
      <alignment vertical="center"/>
    </xf>
    <xf numFmtId="37" fontId="11" fillId="0" borderId="0" xfId="0" applyNumberFormat="1" applyFont="1" applyFill="1" applyAlignment="1">
      <alignment horizontal="centerContinuous" vertical="center"/>
    </xf>
    <xf numFmtId="189" fontId="11" fillId="0" borderId="0" xfId="0" applyNumberFormat="1" applyFont="1" applyFill="1" applyAlignment="1">
      <alignment horizontal="centerContinuous" vertical="center"/>
    </xf>
    <xf numFmtId="0" fontId="11" fillId="0" borderId="0" xfId="0" applyNumberFormat="1" applyFont="1" applyFill="1" applyAlignment="1">
      <alignment vertical="center"/>
    </xf>
    <xf numFmtId="0" fontId="13" fillId="0" borderId="0" xfId="0" applyNumberFormat="1" applyFont="1" applyBorder="1" applyAlignment="1">
      <alignment horizontal="centerContinuous" vertical="center"/>
    </xf>
    <xf numFmtId="37" fontId="10" fillId="0" borderId="0" xfId="0" applyNumberFormat="1" applyFont="1" applyFill="1" applyAlignment="1">
      <alignment horizontal="left" vertical="center"/>
    </xf>
    <xf numFmtId="189" fontId="11" fillId="0" borderId="0" xfId="0" applyNumberFormat="1" applyFont="1" applyFill="1" applyAlignment="1">
      <alignment horizontal="center" vertical="center"/>
    </xf>
    <xf numFmtId="38" fontId="10" fillId="0" borderId="0" xfId="0" applyNumberFormat="1" applyFont="1" applyFill="1"/>
    <xf numFmtId="37" fontId="10" fillId="0" borderId="0" xfId="0" quotePrefix="1" applyNumberFormat="1" applyFont="1" applyFill="1" applyAlignment="1">
      <alignment horizontal="left" vertical="center"/>
    </xf>
    <xf numFmtId="37" fontId="11" fillId="0" borderId="3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187" fontId="11" fillId="0" borderId="4" xfId="0" applyNumberFormat="1" applyFont="1" applyFill="1" applyBorder="1" applyAlignment="1">
      <alignment vertical="center"/>
    </xf>
    <xf numFmtId="187" fontId="11" fillId="0" borderId="0" xfId="0" applyNumberFormat="1" applyFont="1" applyFill="1" applyBorder="1" applyAlignment="1">
      <alignment vertical="center"/>
    </xf>
    <xf numFmtId="37" fontId="11" fillId="0" borderId="0" xfId="0" quotePrefix="1" applyNumberFormat="1" applyFont="1" applyFill="1" applyBorder="1" applyAlignment="1">
      <alignment vertical="center"/>
    </xf>
    <xf numFmtId="187" fontId="11" fillId="0" borderId="1" xfId="0" applyNumberFormat="1" applyFont="1" applyFill="1" applyBorder="1" applyAlignment="1">
      <alignment vertical="center"/>
    </xf>
    <xf numFmtId="187" fontId="11" fillId="0" borderId="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13" fillId="0" borderId="0" xfId="0" quotePrefix="1" applyNumberFormat="1" applyFont="1" applyFill="1" applyBorder="1" applyAlignment="1">
      <alignment horizontal="center" vertical="center"/>
    </xf>
    <xf numFmtId="187" fontId="14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top"/>
    </xf>
    <xf numFmtId="0" fontId="2" fillId="0" borderId="0" xfId="0" quotePrefix="1" applyFont="1" applyFill="1" applyAlignment="1">
      <alignment horizontal="center" vertical="top"/>
    </xf>
    <xf numFmtId="0" fontId="1" fillId="0" borderId="0" xfId="0" quotePrefix="1" applyFont="1" applyFill="1" applyAlignment="1">
      <alignment horizontal="center" vertical="top"/>
    </xf>
    <xf numFmtId="0" fontId="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center" vertical="top"/>
    </xf>
    <xf numFmtId="0" fontId="3" fillId="0" borderId="0" xfId="1" quotePrefix="1" applyNumberFormat="1" applyFont="1" applyFill="1" applyAlignment="1" applyProtection="1">
      <alignment horizontal="center" vertical="top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 applyProtection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187" fontId="2" fillId="0" borderId="0" xfId="1" applyNumberFormat="1" applyFont="1" applyFill="1" applyAlignment="1">
      <alignment horizontal="right" vertical="top"/>
    </xf>
    <xf numFmtId="187" fontId="2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vertical="top"/>
    </xf>
    <xf numFmtId="187" fontId="2" fillId="0" borderId="4" xfId="1" applyNumberFormat="1" applyFont="1" applyFill="1" applyBorder="1" applyAlignment="1">
      <alignment horizontal="right" vertical="top"/>
    </xf>
    <xf numFmtId="187" fontId="2" fillId="0" borderId="0" xfId="0" applyNumberFormat="1" applyFont="1" applyFill="1" applyBorder="1" applyAlignment="1">
      <alignment horizontal="right" vertical="top"/>
    </xf>
    <xf numFmtId="187" fontId="2" fillId="0" borderId="0" xfId="1" applyNumberFormat="1" applyFont="1" applyFill="1" applyBorder="1" applyAlignment="1">
      <alignment horizontal="right" vertical="top"/>
    </xf>
    <xf numFmtId="0" fontId="2" fillId="0" borderId="0" xfId="0" quotePrefix="1" applyFont="1" applyFill="1" applyAlignment="1">
      <alignment horizontal="left" vertical="top"/>
    </xf>
    <xf numFmtId="187" fontId="2" fillId="0" borderId="0" xfId="0" quotePrefix="1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left" vertical="top"/>
    </xf>
    <xf numFmtId="37" fontId="2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horizontal="left" vertical="top"/>
    </xf>
    <xf numFmtId="37" fontId="1" fillId="0" borderId="0" xfId="0" applyNumberFormat="1" applyFont="1" applyFill="1" applyAlignment="1">
      <alignment vertical="top"/>
    </xf>
    <xf numFmtId="187" fontId="2" fillId="0" borderId="4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vertical="top"/>
    </xf>
    <xf numFmtId="187" fontId="2" fillId="0" borderId="1" xfId="1" applyNumberFormat="1" applyFont="1" applyFill="1" applyBorder="1" applyAlignment="1">
      <alignment horizontal="right" vertical="top"/>
    </xf>
    <xf numFmtId="37" fontId="2" fillId="0" borderId="0" xfId="0" applyNumberFormat="1" applyFont="1" applyFill="1" applyAlignment="1">
      <alignment horizontal="left" vertical="top"/>
    </xf>
    <xf numFmtId="0" fontId="1" fillId="0" borderId="0" xfId="0" quotePrefix="1" applyFont="1" applyFill="1" applyAlignment="1">
      <alignment horizontal="left" vertical="top"/>
    </xf>
    <xf numFmtId="187" fontId="2" fillId="0" borderId="5" xfId="1" applyNumberFormat="1" applyFont="1" applyFill="1" applyBorder="1" applyAlignment="1">
      <alignment horizontal="right" vertical="top"/>
    </xf>
    <xf numFmtId="0" fontId="2" fillId="0" borderId="0" xfId="0" quotePrefix="1" applyNumberFormat="1" applyFont="1" applyFill="1" applyBorder="1" applyAlignment="1">
      <alignment horizontal="center" vertical="center"/>
    </xf>
    <xf numFmtId="0" fontId="2" fillId="0" borderId="4" xfId="0" quotePrefix="1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Continuous" vertical="center"/>
    </xf>
    <xf numFmtId="189" fontId="2" fillId="0" borderId="0" xfId="0" applyNumberFormat="1" applyFont="1" applyFill="1" applyBorder="1" applyAlignment="1">
      <alignment vertical="center"/>
    </xf>
    <xf numFmtId="189" fontId="11" fillId="0" borderId="0" xfId="0" applyNumberFormat="1" applyFont="1" applyFill="1" applyBorder="1" applyAlignment="1">
      <alignment horizontal="centerContinuous" vertical="center"/>
    </xf>
    <xf numFmtId="189" fontId="11" fillId="0" borderId="0" xfId="0" applyNumberFormat="1" applyFont="1" applyFill="1" applyBorder="1" applyAlignment="1">
      <alignment horizontal="center" vertical="center"/>
    </xf>
    <xf numFmtId="187" fontId="14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1" fillId="0" borderId="0" xfId="0" quotePrefix="1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37" fontId="10" fillId="0" borderId="0" xfId="0" applyNumberFormat="1" applyFont="1" applyFill="1" applyBorder="1" applyAlignment="1">
      <alignment vertical="center"/>
    </xf>
    <xf numFmtId="37" fontId="12" fillId="0" borderId="0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Alignment="1">
      <alignment vertical="top"/>
    </xf>
    <xf numFmtId="38" fontId="2" fillId="0" borderId="0" xfId="0" applyNumberFormat="1" applyFont="1" applyFill="1" applyAlignment="1">
      <alignment vertical="top"/>
    </xf>
    <xf numFmtId="38" fontId="2" fillId="0" borderId="0" xfId="0" applyNumberFormat="1" applyFont="1" applyFill="1" applyAlignment="1">
      <alignment horizontal="center" vertical="top"/>
    </xf>
    <xf numFmtId="190" fontId="2" fillId="0" borderId="0" xfId="0" applyNumberFormat="1" applyFont="1" applyFill="1" applyAlignment="1">
      <alignment horizontal="center" vertical="top"/>
    </xf>
    <xf numFmtId="38" fontId="2" fillId="0" borderId="0" xfId="0" applyNumberFormat="1" applyFont="1" applyFill="1" applyBorder="1" applyAlignment="1">
      <alignment horizontal="center" vertical="top"/>
    </xf>
    <xf numFmtId="38" fontId="2" fillId="0" borderId="4" xfId="0" applyNumberFormat="1" applyFont="1" applyFill="1" applyBorder="1" applyAlignment="1">
      <alignment horizontal="center" vertical="top"/>
    </xf>
    <xf numFmtId="190" fontId="2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vertical="top"/>
    </xf>
    <xf numFmtId="187" fontId="2" fillId="0" borderId="0" xfId="0" applyNumberFormat="1" applyFont="1" applyFill="1" applyBorder="1" applyAlignment="1">
      <alignment horizontal="center" vertical="top"/>
    </xf>
    <xf numFmtId="37" fontId="4" fillId="0" borderId="0" xfId="0" quotePrefix="1" applyNumberFormat="1" applyFont="1" applyFill="1" applyAlignment="1" applyProtection="1">
      <alignment horizontal="center" vertical="top"/>
    </xf>
    <xf numFmtId="190" fontId="2" fillId="0" borderId="0" xfId="0" applyNumberFormat="1" applyFont="1" applyFill="1" applyBorder="1" applyAlignment="1">
      <alignment vertical="top"/>
    </xf>
    <xf numFmtId="187" fontId="2" fillId="0" borderId="4" xfId="0" applyNumberFormat="1" applyFont="1" applyFill="1" applyBorder="1" applyAlignment="1">
      <alignment horizontal="center" vertical="top"/>
    </xf>
    <xf numFmtId="187" fontId="2" fillId="0" borderId="5" xfId="0" applyNumberFormat="1" applyFont="1" applyFill="1" applyBorder="1" applyAlignment="1">
      <alignment horizontal="center" vertical="top"/>
    </xf>
    <xf numFmtId="187" fontId="2" fillId="0" borderId="2" xfId="0" applyNumberFormat="1" applyFont="1" applyFill="1" applyBorder="1" applyAlignment="1">
      <alignment horizontal="center" vertical="top"/>
    </xf>
    <xf numFmtId="190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horizontal="right" vertical="center"/>
    </xf>
    <xf numFmtId="38" fontId="2" fillId="0" borderId="0" xfId="0" applyNumberFormat="1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horizontal="centerContinuous" vertical="center"/>
    </xf>
    <xf numFmtId="190" fontId="2" fillId="0" borderId="0" xfId="0" applyNumberFormat="1" applyFont="1" applyFill="1" applyBorder="1" applyAlignment="1">
      <alignment horizontal="center" vertical="center"/>
    </xf>
    <xf numFmtId="187" fontId="2" fillId="0" borderId="0" xfId="0" applyNumberFormat="1" applyFont="1" applyFill="1" applyAlignment="1">
      <alignment horizontal="right" vertical="center"/>
    </xf>
    <xf numFmtId="187" fontId="2" fillId="0" borderId="0" xfId="0" applyNumberFormat="1" applyFont="1" applyFill="1" applyBorder="1" applyAlignment="1">
      <alignment horizontal="center" vertical="center"/>
    </xf>
    <xf numFmtId="187" fontId="2" fillId="0" borderId="4" xfId="0" applyNumberFormat="1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/>
    </xf>
    <xf numFmtId="187" fontId="2" fillId="0" borderId="2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top"/>
    </xf>
    <xf numFmtId="0" fontId="1" fillId="0" borderId="0" xfId="0" quotePrefix="1" applyNumberFormat="1" applyFont="1" applyFill="1" applyAlignment="1">
      <alignment horizontal="left" vertical="top"/>
    </xf>
    <xf numFmtId="0" fontId="1" fillId="0" borderId="0" xfId="0" quotePrefix="1" applyNumberFormat="1" applyFont="1" applyFill="1" applyAlignment="1">
      <alignment horizontal="left" vertical="center"/>
    </xf>
    <xf numFmtId="0" fontId="1" fillId="0" borderId="0" xfId="3" applyNumberFormat="1" applyFont="1" applyFill="1" applyAlignment="1">
      <alignment vertical="center"/>
    </xf>
    <xf numFmtId="0" fontId="1" fillId="0" borderId="0" xfId="3" applyNumberFormat="1" applyFont="1" applyFill="1" applyAlignment="1">
      <alignment vertical="top"/>
    </xf>
    <xf numFmtId="187" fontId="11" fillId="0" borderId="0" xfId="0" applyNumberFormat="1" applyFont="1" applyFill="1" applyAlignment="1">
      <alignment horizontal="right" vertical="center"/>
    </xf>
    <xf numFmtId="187" fontId="11" fillId="0" borderId="4" xfId="0" applyNumberFormat="1" applyFont="1" applyFill="1" applyBorder="1" applyAlignment="1">
      <alignment horizontal="right" vertical="center"/>
    </xf>
    <xf numFmtId="187" fontId="11" fillId="0" borderId="0" xfId="0" applyNumberFormat="1" applyFont="1" applyFill="1" applyBorder="1" applyAlignment="1">
      <alignment horizontal="right" vertical="center"/>
    </xf>
    <xf numFmtId="37" fontId="2" fillId="0" borderId="4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Continuous" vertical="center"/>
    </xf>
    <xf numFmtId="190" fontId="2" fillId="0" borderId="4" xfId="0" applyNumberFormat="1" applyFont="1" applyFill="1" applyBorder="1" applyAlignment="1">
      <alignment horizontal="center" vertical="top"/>
    </xf>
    <xf numFmtId="190" fontId="2" fillId="0" borderId="4" xfId="0" applyNumberFormat="1" applyFont="1" applyFill="1" applyBorder="1" applyAlignment="1">
      <alignment vertical="top"/>
    </xf>
    <xf numFmtId="0" fontId="10" fillId="0" borderId="0" xfId="0" applyFont="1" applyFill="1"/>
    <xf numFmtId="37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 vertical="top"/>
    </xf>
    <xf numFmtId="37" fontId="11" fillId="0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/>
    <xf numFmtId="0" fontId="11" fillId="0" borderId="0" xfId="0" applyFont="1" applyBorder="1"/>
    <xf numFmtId="187" fontId="11" fillId="0" borderId="0" xfId="0" applyNumberFormat="1" applyFont="1" applyAlignment="1">
      <alignment vertical="center"/>
    </xf>
    <xf numFmtId="37" fontId="11" fillId="0" borderId="0" xfId="0" applyNumberFormat="1" applyFont="1" applyAlignment="1">
      <alignment vertical="center"/>
    </xf>
    <xf numFmtId="37" fontId="2" fillId="0" borderId="4" xfId="0" applyNumberFormat="1" applyFont="1" applyBorder="1" applyAlignment="1">
      <alignment vertical="center"/>
    </xf>
    <xf numFmtId="37" fontId="2" fillId="0" borderId="0" xfId="0" applyNumberFormat="1" applyFont="1" applyAlignment="1">
      <alignment vertical="center"/>
    </xf>
    <xf numFmtId="38" fontId="15" fillId="0" borderId="0" xfId="0" applyNumberFormat="1" applyFont="1" applyFill="1" applyAlignment="1">
      <alignment horizontal="center" vertical="center"/>
    </xf>
    <xf numFmtId="190" fontId="15" fillId="0" borderId="0" xfId="0" applyNumberFormat="1" applyFont="1" applyFill="1" applyAlignment="1">
      <alignment horizontal="center" vertical="center"/>
    </xf>
    <xf numFmtId="187" fontId="11" fillId="2" borderId="1" xfId="0" applyNumberFormat="1" applyFont="1" applyFill="1" applyBorder="1" applyAlignment="1">
      <alignment vertical="center"/>
    </xf>
    <xf numFmtId="190" fontId="2" fillId="0" borderId="6" xfId="0" applyNumberFormat="1" applyFont="1" applyFill="1" applyBorder="1" applyAlignment="1">
      <alignment horizontal="center" vertical="center"/>
    </xf>
    <xf numFmtId="190" fontId="2" fillId="0" borderId="6" xfId="0" applyNumberFormat="1" applyFont="1" applyFill="1" applyBorder="1" applyAlignment="1">
      <alignment vertical="center"/>
    </xf>
    <xf numFmtId="190" fontId="2" fillId="0" borderId="4" xfId="0" quotePrefix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39" fontId="2" fillId="0" borderId="0" xfId="0" applyNumberFormat="1" applyFont="1" applyFill="1" applyBorder="1" applyAlignment="1">
      <alignment horizontal="right" vertical="center"/>
    </xf>
    <xf numFmtId="187" fontId="11" fillId="0" borderId="6" xfId="0" applyNumberFormat="1" applyFont="1" applyFill="1" applyBorder="1" applyAlignment="1">
      <alignment horizontal="right" vertical="center"/>
    </xf>
    <xf numFmtId="187" fontId="2" fillId="0" borderId="6" xfId="0" applyNumberFormat="1" applyFont="1" applyFill="1" applyBorder="1" applyAlignment="1">
      <alignment horizontal="center" vertical="top"/>
    </xf>
    <xf numFmtId="38" fontId="1" fillId="0" borderId="0" xfId="0" applyNumberFormat="1" applyFont="1" applyFill="1" applyBorder="1" applyAlignment="1">
      <alignment horizontal="center" vertical="top"/>
    </xf>
    <xf numFmtId="187" fontId="2" fillId="0" borderId="1" xfId="0" applyNumberFormat="1" applyFont="1" applyFill="1" applyBorder="1" applyAlignment="1">
      <alignment horizontal="right" vertical="center"/>
    </xf>
    <xf numFmtId="190" fontId="8" fillId="0" borderId="0" xfId="3" applyNumberFormat="1" applyFont="1" applyFill="1" applyAlignment="1">
      <alignment horizontal="center" vertical="top"/>
    </xf>
    <xf numFmtId="190" fontId="8" fillId="0" borderId="4" xfId="3" applyNumberFormat="1" applyFont="1" applyFill="1" applyBorder="1" applyAlignment="1">
      <alignment horizontal="center" vertical="top"/>
    </xf>
    <xf numFmtId="190" fontId="2" fillId="0" borderId="0" xfId="3" applyNumberFormat="1" applyFont="1" applyFill="1" applyAlignment="1">
      <alignment horizontal="center" vertical="top"/>
    </xf>
    <xf numFmtId="190" fontId="2" fillId="0" borderId="4" xfId="3" applyNumberFormat="1" applyFont="1" applyFill="1" applyBorder="1" applyAlignment="1">
      <alignment horizontal="center" vertical="top"/>
    </xf>
    <xf numFmtId="191" fontId="12" fillId="0" borderId="0" xfId="0" applyNumberFormat="1" applyFont="1" applyFill="1" applyAlignment="1">
      <alignment horizontal="center" vertical="center"/>
    </xf>
    <xf numFmtId="192" fontId="11" fillId="0" borderId="2" xfId="0" applyNumberFormat="1" applyFont="1" applyFill="1" applyBorder="1" applyAlignment="1">
      <alignment vertical="center"/>
    </xf>
    <xf numFmtId="192" fontId="11" fillId="0" borderId="2" xfId="0" quotePrefix="1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right" vertical="center"/>
    </xf>
    <xf numFmtId="37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190" fontId="2" fillId="0" borderId="4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Alignment="1">
      <alignment horizontal="right" vertical="top"/>
    </xf>
    <xf numFmtId="37" fontId="10" fillId="0" borderId="4" xfId="0" applyNumberFormat="1" applyFont="1" applyFill="1" applyBorder="1" applyAlignment="1">
      <alignment horizontal="center" vertical="center"/>
    </xf>
    <xf numFmtId="37" fontId="1" fillId="0" borderId="4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>
      <alignment horizontal="right" vertical="center"/>
    </xf>
    <xf numFmtId="37" fontId="11" fillId="0" borderId="0" xfId="0" applyNumberFormat="1" applyFont="1" applyFill="1" applyBorder="1" applyAlignment="1">
      <alignment horizontal="right" vertical="center"/>
    </xf>
    <xf numFmtId="37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40" fontId="1" fillId="0" borderId="0" xfId="2" quotePrefix="1" applyFont="1" applyFill="1" applyAlignment="1" applyProtection="1">
      <alignment horizontal="left" vertical="top"/>
    </xf>
    <xf numFmtId="38" fontId="1" fillId="0" borderId="4" xfId="0" applyNumberFormat="1" applyFont="1" applyFill="1" applyBorder="1" applyAlignment="1">
      <alignment horizontal="center" vertical="top"/>
    </xf>
    <xf numFmtId="190" fontId="2" fillId="0" borderId="4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Alignment="1">
      <alignment horizontal="right" vertical="top"/>
    </xf>
    <xf numFmtId="38" fontId="2" fillId="0" borderId="1" xfId="0" applyNumberFormat="1" applyFont="1" applyFill="1" applyBorder="1" applyAlignment="1">
      <alignment horizontal="center" vertical="top"/>
    </xf>
    <xf numFmtId="38" fontId="1" fillId="0" borderId="4" xfId="0" applyNumberFormat="1" applyFont="1" applyFill="1" applyBorder="1" applyAlignment="1">
      <alignment horizontal="center" vertical="center"/>
    </xf>
    <xf numFmtId="190" fontId="2" fillId="0" borderId="1" xfId="0" applyNumberFormat="1" applyFont="1" applyFill="1" applyBorder="1" applyAlignment="1">
      <alignment horizontal="center" vertical="center"/>
    </xf>
    <xf numFmtId="0" fontId="2" fillId="0" borderId="0" xfId="0" quotePrefix="1" applyFont="1" applyFill="1" applyAlignment="1">
      <alignment horizontal="right" vertical="top"/>
    </xf>
    <xf numFmtId="0" fontId="1" fillId="0" borderId="0" xfId="0" applyFont="1" applyFill="1" applyAlignment="1">
      <alignment horizontal="left" vertical="top"/>
    </xf>
    <xf numFmtId="0" fontId="1" fillId="0" borderId="4" xfId="0" applyFont="1" applyFill="1" applyBorder="1" applyAlignment="1">
      <alignment horizontal="center" vertical="top"/>
    </xf>
    <xf numFmtId="0" fontId="1" fillId="0" borderId="4" xfId="0" quotePrefix="1" applyFont="1" applyFill="1" applyBorder="1" applyAlignment="1">
      <alignment horizontal="center" vertical="top"/>
    </xf>
  </cellXfs>
  <cellStyles count="4">
    <cellStyle name="Comma 2" xfId="2" xr:uid="{9D918F66-5621-4F09-860B-4E1997ADDE18}"/>
    <cellStyle name="Normal 3" xfId="3" xr:uid="{80A7211E-09B7-4B61-8628-24EE6856925D}"/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8E8C1-0C37-41AA-9F8A-3802FBF78FD3}">
  <dimension ref="A1:U108"/>
  <sheetViews>
    <sheetView showGridLines="0" view="pageBreakPreview" topLeftCell="A69" zoomScaleNormal="100" zoomScaleSheetLayoutView="100" workbookViewId="0">
      <selection activeCell="C78" sqref="C78"/>
    </sheetView>
  </sheetViews>
  <sheetFormatPr defaultColWidth="10.7109375" defaultRowHeight="23.1" customHeight="1"/>
  <cols>
    <col min="1" max="1" width="21.28515625" style="7" customWidth="1"/>
    <col min="2" max="2" width="9.7109375" style="7" customWidth="1"/>
    <col min="3" max="3" width="9" style="7" customWidth="1"/>
    <col min="4" max="4" width="12.85546875" style="7" customWidth="1"/>
    <col min="5" max="5" width="7.42578125" style="7" customWidth="1"/>
    <col min="6" max="6" width="1.28515625" style="7" customWidth="1"/>
    <col min="7" max="7" width="13.7109375" style="12" customWidth="1"/>
    <col min="8" max="8" width="1.28515625" style="7" customWidth="1"/>
    <col min="9" max="9" width="13.7109375" style="12" customWidth="1"/>
    <col min="10" max="10" width="1.28515625" style="74" customWidth="1"/>
    <col min="11" max="11" width="13.7109375" style="12" customWidth="1"/>
    <col min="12" max="12" width="1.28515625" style="7" customWidth="1"/>
    <col min="13" max="13" width="13.7109375" style="12" customWidth="1"/>
    <col min="14" max="14" width="1.28515625" style="7" customWidth="1"/>
    <col min="15" max="15" width="11.5703125" style="7" bestFit="1" customWidth="1"/>
    <col min="16" max="16" width="14.7109375" style="7" bestFit="1" customWidth="1"/>
    <col min="17" max="17" width="13.7109375" style="7" bestFit="1" customWidth="1"/>
    <col min="18" max="18" width="13.7109375" style="7" customWidth="1"/>
    <col min="19" max="20" width="13.7109375" style="7" bestFit="1" customWidth="1"/>
    <col min="21" max="16384" width="10.7109375" style="7"/>
  </cols>
  <sheetData>
    <row r="1" spans="1:14" s="2" customFormat="1" ht="23.1" customHeight="1">
      <c r="A1" s="128" t="s">
        <v>0</v>
      </c>
      <c r="B1" s="1"/>
      <c r="C1" s="1"/>
      <c r="D1" s="1"/>
      <c r="E1" s="1"/>
      <c r="F1" s="1"/>
      <c r="G1" s="13"/>
      <c r="H1" s="1"/>
      <c r="I1" s="13"/>
      <c r="J1" s="73"/>
      <c r="K1" s="13"/>
      <c r="L1" s="1"/>
      <c r="M1" s="13"/>
      <c r="N1" s="1"/>
    </row>
    <row r="2" spans="1:14" s="2" customFormat="1" ht="23.1" customHeight="1">
      <c r="A2" s="129" t="s">
        <v>1</v>
      </c>
      <c r="B2" s="1"/>
      <c r="C2" s="1"/>
      <c r="D2" s="1"/>
      <c r="E2" s="1"/>
      <c r="F2" s="1"/>
      <c r="G2" s="13"/>
      <c r="H2" s="1"/>
      <c r="I2" s="13"/>
      <c r="J2" s="73"/>
      <c r="K2" s="13"/>
      <c r="L2" s="1"/>
      <c r="M2" s="13"/>
      <c r="N2" s="1"/>
    </row>
    <row r="3" spans="1:14" s="2" customFormat="1" ht="23.1" customHeight="1">
      <c r="A3" s="3" t="s">
        <v>2</v>
      </c>
      <c r="B3" s="1"/>
      <c r="C3" s="1"/>
      <c r="D3" s="1"/>
      <c r="E3" s="1"/>
      <c r="F3" s="1"/>
      <c r="G3" s="13"/>
      <c r="H3" s="1"/>
      <c r="I3" s="13"/>
      <c r="J3" s="73"/>
      <c r="K3" s="13"/>
      <c r="L3" s="1"/>
      <c r="M3" s="13"/>
      <c r="N3" s="1"/>
    </row>
    <row r="4" spans="1:14" s="2" customFormat="1" ht="23.1" customHeight="1">
      <c r="A4" s="169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9"/>
    </row>
    <row r="5" spans="1:14" s="2" customFormat="1" ht="23.1" customHeight="1">
      <c r="A5" s="162"/>
      <c r="B5" s="162"/>
      <c r="C5" s="162"/>
      <c r="D5" s="162"/>
      <c r="E5" s="162"/>
      <c r="F5" s="162"/>
      <c r="G5" s="168" t="s">
        <v>4</v>
      </c>
      <c r="H5" s="168"/>
      <c r="I5" s="168"/>
      <c r="J5" s="162"/>
      <c r="K5" s="168" t="s">
        <v>5</v>
      </c>
      <c r="L5" s="168"/>
      <c r="M5" s="168"/>
      <c r="N5" s="168"/>
    </row>
    <row r="6" spans="1:14" s="4" customFormat="1" ht="23.1" customHeight="1">
      <c r="E6" s="79" t="s">
        <v>6</v>
      </c>
      <c r="F6" s="40"/>
      <c r="G6" s="72" t="s">
        <v>7</v>
      </c>
      <c r="H6" s="5"/>
      <c r="I6" s="72" t="s">
        <v>8</v>
      </c>
      <c r="J6" s="71"/>
      <c r="K6" s="72" t="s">
        <v>7</v>
      </c>
      <c r="L6" s="5"/>
      <c r="M6" s="72" t="s">
        <v>8</v>
      </c>
      <c r="N6" s="130"/>
    </row>
    <row r="7" spans="1:14" s="4" customFormat="1" ht="23.1" customHeight="1">
      <c r="E7" s="78"/>
      <c r="F7" s="40"/>
      <c r="G7" s="116" t="s">
        <v>9</v>
      </c>
      <c r="H7" s="5"/>
      <c r="I7" s="116" t="s">
        <v>10</v>
      </c>
      <c r="J7" s="71"/>
      <c r="K7" s="116" t="s">
        <v>9</v>
      </c>
      <c r="L7" s="5"/>
      <c r="M7" s="116" t="s">
        <v>10</v>
      </c>
      <c r="N7" s="130"/>
    </row>
    <row r="8" spans="1:14" s="4" customFormat="1" ht="23.1" customHeight="1">
      <c r="E8" s="78"/>
      <c r="F8" s="40"/>
      <c r="G8" s="116" t="s">
        <v>11</v>
      </c>
      <c r="H8" s="5"/>
      <c r="I8" s="116"/>
      <c r="J8" s="71"/>
      <c r="K8" s="116" t="s">
        <v>11</v>
      </c>
      <c r="L8" s="5"/>
      <c r="M8" s="71"/>
      <c r="N8" s="130"/>
    </row>
    <row r="9" spans="1:14" ht="23.1" customHeight="1">
      <c r="A9" s="6" t="s">
        <v>12</v>
      </c>
    </row>
    <row r="10" spans="1:14" ht="23.1" customHeight="1">
      <c r="A10" s="6" t="s">
        <v>13</v>
      </c>
      <c r="C10" s="8"/>
      <c r="D10" s="8"/>
    </row>
    <row r="11" spans="1:14" ht="23.1" customHeight="1">
      <c r="A11" s="14" t="s">
        <v>14</v>
      </c>
      <c r="B11" s="15"/>
      <c r="C11" s="16"/>
      <c r="D11" s="16"/>
      <c r="E11" s="17"/>
      <c r="F11" s="17"/>
      <c r="G11" s="121">
        <v>736254</v>
      </c>
      <c r="H11" s="15"/>
      <c r="I11" s="121">
        <v>486366</v>
      </c>
      <c r="J11" s="123"/>
      <c r="K11" s="121">
        <v>643131</v>
      </c>
      <c r="L11" s="15"/>
      <c r="M11" s="121">
        <v>357095</v>
      </c>
      <c r="N11" s="121"/>
    </row>
    <row r="12" spans="1:14" ht="23.1" customHeight="1">
      <c r="A12" s="14" t="s">
        <v>15</v>
      </c>
      <c r="B12" s="15"/>
      <c r="C12" s="16"/>
      <c r="D12" s="16"/>
      <c r="E12" s="17">
        <v>3</v>
      </c>
      <c r="F12" s="17"/>
      <c r="G12" s="121">
        <v>1043385</v>
      </c>
      <c r="H12" s="15"/>
      <c r="I12" s="121">
        <v>796916</v>
      </c>
      <c r="J12" s="123"/>
      <c r="K12" s="121">
        <v>32164</v>
      </c>
      <c r="L12" s="15"/>
      <c r="M12" s="121">
        <v>316443</v>
      </c>
      <c r="N12" s="121"/>
    </row>
    <row r="13" spans="1:14" ht="23.1" customHeight="1">
      <c r="A13" s="14" t="s">
        <v>16</v>
      </c>
      <c r="B13" s="15"/>
      <c r="C13" s="16"/>
      <c r="D13" s="16"/>
      <c r="E13" s="17">
        <v>2</v>
      </c>
      <c r="F13" s="17"/>
      <c r="G13" s="121">
        <v>0</v>
      </c>
      <c r="H13" s="17"/>
      <c r="I13" s="121">
        <v>0</v>
      </c>
      <c r="J13" s="123"/>
      <c r="K13" s="121">
        <v>704000</v>
      </c>
      <c r="L13" s="17"/>
      <c r="M13" s="121">
        <v>335000</v>
      </c>
      <c r="N13" s="121"/>
    </row>
    <row r="14" spans="1:14" ht="23.1" customHeight="1">
      <c r="A14" s="14" t="s">
        <v>17</v>
      </c>
      <c r="B14" s="15"/>
      <c r="C14" s="16"/>
      <c r="D14" s="16"/>
      <c r="E14" s="17"/>
      <c r="F14" s="17"/>
      <c r="G14" s="121">
        <v>156465</v>
      </c>
      <c r="H14" s="17"/>
      <c r="I14" s="121">
        <v>90250</v>
      </c>
      <c r="J14" s="123"/>
      <c r="K14" s="121">
        <v>0</v>
      </c>
      <c r="L14" s="17"/>
      <c r="M14" s="121">
        <v>0</v>
      </c>
      <c r="N14" s="121"/>
    </row>
    <row r="15" spans="1:14" ht="23.1" customHeight="1">
      <c r="A15" s="14" t="s">
        <v>18</v>
      </c>
      <c r="B15" s="15"/>
      <c r="C15" s="16"/>
      <c r="D15" s="16"/>
      <c r="E15" s="17">
        <v>4</v>
      </c>
      <c r="F15" s="17"/>
      <c r="G15" s="121">
        <v>9413</v>
      </c>
      <c r="H15" s="17"/>
      <c r="I15" s="121">
        <v>479953</v>
      </c>
      <c r="J15" s="123"/>
      <c r="K15" s="121">
        <v>0</v>
      </c>
      <c r="L15" s="17"/>
      <c r="M15" s="121">
        <v>470000</v>
      </c>
      <c r="N15" s="121"/>
    </row>
    <row r="16" spans="1:14" ht="23.1" customHeight="1">
      <c r="A16" s="14" t="s">
        <v>19</v>
      </c>
      <c r="B16" s="15"/>
      <c r="C16" s="16"/>
      <c r="D16" s="16"/>
      <c r="E16" s="17"/>
      <c r="F16" s="17"/>
      <c r="G16" s="121">
        <v>42952</v>
      </c>
      <c r="H16" s="17"/>
      <c r="I16" s="121">
        <v>33836</v>
      </c>
      <c r="J16" s="123"/>
      <c r="K16" s="121">
        <v>5574</v>
      </c>
      <c r="L16" s="17"/>
      <c r="M16" s="121">
        <v>5997</v>
      </c>
      <c r="N16" s="121"/>
    </row>
    <row r="17" spans="1:14" ht="23.1" customHeight="1">
      <c r="A17" s="18" t="s">
        <v>20</v>
      </c>
      <c r="B17" s="15"/>
      <c r="C17" s="15"/>
      <c r="D17" s="15"/>
      <c r="E17" s="17"/>
      <c r="F17" s="17"/>
      <c r="G17" s="19">
        <f>SUM(G11:G16)</f>
        <v>1988469</v>
      </c>
      <c r="H17" s="17"/>
      <c r="I17" s="19">
        <f>SUM(I11:I16)</f>
        <v>1887321</v>
      </c>
      <c r="J17" s="123"/>
      <c r="K17" s="19">
        <f>SUM(K11:K16)</f>
        <v>1384869</v>
      </c>
      <c r="L17" s="17"/>
      <c r="M17" s="19">
        <f>SUM(M11:M16)</f>
        <v>1484535</v>
      </c>
      <c r="N17" s="121"/>
    </row>
    <row r="18" spans="1:14" ht="23.1" customHeight="1">
      <c r="A18" s="18" t="s">
        <v>21</v>
      </c>
      <c r="B18" s="15"/>
      <c r="C18" s="16"/>
      <c r="D18" s="16"/>
      <c r="E18" s="15"/>
      <c r="F18" s="15"/>
      <c r="G18" s="20"/>
      <c r="H18" s="15"/>
      <c r="I18" s="20"/>
      <c r="J18" s="23"/>
      <c r="K18" s="20"/>
      <c r="L18" s="15"/>
      <c r="M18" s="20"/>
      <c r="N18" s="15"/>
    </row>
    <row r="19" spans="1:14" ht="23.1" customHeight="1">
      <c r="A19" s="15" t="s">
        <v>22</v>
      </c>
      <c r="B19" s="15"/>
      <c r="C19" s="16"/>
      <c r="D19" s="16"/>
      <c r="E19" s="17">
        <v>4</v>
      </c>
      <c r="F19" s="15"/>
      <c r="G19" s="21">
        <v>197077</v>
      </c>
      <c r="H19" s="15"/>
      <c r="I19" s="21">
        <v>97077</v>
      </c>
      <c r="J19" s="23"/>
      <c r="K19" s="21">
        <v>196777</v>
      </c>
      <c r="L19" s="15"/>
      <c r="M19" s="21">
        <v>96777</v>
      </c>
      <c r="N19" s="15"/>
    </row>
    <row r="20" spans="1:14" ht="23.1" customHeight="1">
      <c r="A20" s="15" t="s">
        <v>23</v>
      </c>
      <c r="B20" s="15"/>
      <c r="C20" s="16"/>
      <c r="D20" s="16"/>
      <c r="E20" s="17">
        <v>5</v>
      </c>
      <c r="F20" s="17"/>
      <c r="G20" s="21">
        <v>0</v>
      </c>
      <c r="H20" s="15"/>
      <c r="I20" s="21">
        <v>0</v>
      </c>
      <c r="J20" s="36"/>
      <c r="K20" s="21">
        <v>54013</v>
      </c>
      <c r="L20" s="15"/>
      <c r="M20" s="21">
        <v>54013</v>
      </c>
      <c r="N20" s="15"/>
    </row>
    <row r="21" spans="1:14" ht="23.1" customHeight="1">
      <c r="A21" s="15" t="s">
        <v>24</v>
      </c>
      <c r="B21" s="15"/>
      <c r="C21" s="16"/>
      <c r="D21" s="16"/>
      <c r="E21" s="17"/>
      <c r="F21" s="17"/>
      <c r="G21" s="21">
        <v>8026</v>
      </c>
      <c r="H21" s="15"/>
      <c r="I21" s="21">
        <v>8191</v>
      </c>
      <c r="J21" s="36"/>
      <c r="K21" s="21">
        <v>8026</v>
      </c>
      <c r="L21" s="15"/>
      <c r="M21" s="21">
        <v>8191</v>
      </c>
      <c r="N21" s="15"/>
    </row>
    <row r="22" spans="1:14" ht="23.1" customHeight="1">
      <c r="A22" s="15" t="s">
        <v>25</v>
      </c>
      <c r="B22" s="15"/>
      <c r="C22" s="16"/>
      <c r="D22" s="16"/>
      <c r="E22" s="17"/>
      <c r="F22" s="17"/>
      <c r="G22" s="21">
        <v>86481</v>
      </c>
      <c r="H22" s="15"/>
      <c r="I22" s="21">
        <v>87630</v>
      </c>
      <c r="J22" s="36"/>
      <c r="K22" s="21">
        <v>1381</v>
      </c>
      <c r="L22" s="15"/>
      <c r="M22" s="21">
        <v>1515</v>
      </c>
      <c r="N22" s="15"/>
    </row>
    <row r="23" spans="1:14" ht="23.1" customHeight="1">
      <c r="A23" s="15" t="s">
        <v>26</v>
      </c>
      <c r="B23" s="15"/>
      <c r="C23" s="16"/>
      <c r="D23" s="16"/>
      <c r="E23" s="17"/>
      <c r="F23" s="17"/>
      <c r="G23" s="21">
        <v>0</v>
      </c>
      <c r="H23" s="15"/>
      <c r="I23" s="21">
        <v>115707</v>
      </c>
      <c r="J23" s="36"/>
      <c r="K23" s="21">
        <v>0</v>
      </c>
      <c r="L23" s="15"/>
      <c r="M23" s="21">
        <v>0</v>
      </c>
      <c r="N23" s="15"/>
    </row>
    <row r="24" spans="1:14" ht="23.1" customHeight="1">
      <c r="A24" s="15" t="s">
        <v>27</v>
      </c>
      <c r="B24" s="15"/>
      <c r="C24" s="16"/>
      <c r="D24" s="16"/>
      <c r="E24" s="17"/>
      <c r="F24" s="17"/>
      <c r="G24" s="21">
        <v>21407</v>
      </c>
      <c r="H24" s="15"/>
      <c r="I24" s="21">
        <v>24081</v>
      </c>
      <c r="J24" s="36"/>
      <c r="K24" s="21">
        <v>7150</v>
      </c>
      <c r="L24" s="15"/>
      <c r="M24" s="21">
        <v>8182</v>
      </c>
      <c r="N24" s="15"/>
    </row>
    <row r="25" spans="1:14" ht="23.1" customHeight="1">
      <c r="A25" s="15" t="s">
        <v>28</v>
      </c>
      <c r="B25" s="15"/>
      <c r="C25" s="16"/>
      <c r="D25" s="16"/>
      <c r="E25" s="159">
        <v>5.2</v>
      </c>
      <c r="F25" s="17"/>
      <c r="G25" s="21">
        <v>195073</v>
      </c>
      <c r="H25" s="15"/>
      <c r="I25" s="21">
        <v>0</v>
      </c>
      <c r="J25" s="36"/>
      <c r="K25" s="21">
        <v>0</v>
      </c>
      <c r="L25" s="15"/>
      <c r="M25" s="21">
        <v>0</v>
      </c>
      <c r="N25" s="15"/>
    </row>
    <row r="26" spans="1:14" ht="23.1" customHeight="1">
      <c r="A26" s="15" t="s">
        <v>29</v>
      </c>
      <c r="B26" s="15"/>
      <c r="C26" s="16"/>
      <c r="D26" s="16"/>
      <c r="E26" s="17"/>
      <c r="F26" s="17"/>
      <c r="G26" s="21">
        <v>54924</v>
      </c>
      <c r="H26" s="15"/>
      <c r="I26" s="21">
        <v>32467</v>
      </c>
      <c r="J26" s="36"/>
      <c r="K26" s="21">
        <v>11</v>
      </c>
      <c r="L26" s="15"/>
      <c r="M26" s="21">
        <v>44</v>
      </c>
      <c r="N26" s="15"/>
    </row>
    <row r="27" spans="1:14" ht="23.1" customHeight="1">
      <c r="A27" s="15" t="s">
        <v>30</v>
      </c>
      <c r="B27" s="15"/>
      <c r="C27" s="16"/>
      <c r="D27" s="16"/>
      <c r="E27" s="17"/>
      <c r="F27" s="17"/>
      <c r="G27" s="21">
        <v>8183</v>
      </c>
      <c r="H27" s="15"/>
      <c r="I27" s="21">
        <v>224355</v>
      </c>
      <c r="J27" s="36"/>
      <c r="K27" s="21">
        <v>0</v>
      </c>
      <c r="L27" s="15"/>
      <c r="M27" s="21">
        <v>0</v>
      </c>
      <c r="N27" s="15"/>
    </row>
    <row r="28" spans="1:14" ht="23.1" customHeight="1">
      <c r="A28" s="14" t="s">
        <v>31</v>
      </c>
      <c r="B28" s="15"/>
      <c r="C28" s="16"/>
      <c r="D28" s="16"/>
      <c r="E28" s="17"/>
      <c r="F28" s="17"/>
      <c r="G28" s="121">
        <v>8653</v>
      </c>
      <c r="H28" s="15"/>
      <c r="I28" s="121">
        <v>9689</v>
      </c>
      <c r="J28" s="123"/>
      <c r="K28" s="121">
        <v>181</v>
      </c>
      <c r="L28" s="15"/>
      <c r="M28" s="121">
        <v>366</v>
      </c>
      <c r="N28" s="121"/>
    </row>
    <row r="29" spans="1:14" ht="23.1" customHeight="1">
      <c r="A29" s="14" t="s">
        <v>32</v>
      </c>
      <c r="B29" s="15"/>
      <c r="C29" s="16"/>
      <c r="D29" s="16"/>
      <c r="E29" s="17"/>
      <c r="F29" s="17"/>
      <c r="G29" s="121">
        <v>3960</v>
      </c>
      <c r="H29" s="15"/>
      <c r="I29" s="121">
        <v>4006</v>
      </c>
      <c r="J29" s="123"/>
      <c r="K29" s="121">
        <v>1560</v>
      </c>
      <c r="L29" s="15"/>
      <c r="M29" s="121">
        <v>1595</v>
      </c>
      <c r="N29" s="121"/>
    </row>
    <row r="30" spans="1:14" ht="23.1" customHeight="1">
      <c r="A30" s="18" t="s">
        <v>33</v>
      </c>
      <c r="B30" s="15"/>
      <c r="C30" s="15"/>
      <c r="D30" s="15"/>
      <c r="E30" s="17"/>
      <c r="F30" s="17"/>
      <c r="G30" s="19">
        <f>SUM(G19:G29)</f>
        <v>583784</v>
      </c>
      <c r="H30" s="17"/>
      <c r="I30" s="19">
        <f>SUM(I19:I29)</f>
        <v>603203</v>
      </c>
      <c r="J30" s="123"/>
      <c r="K30" s="19">
        <f>SUM(K19:K29)</f>
        <v>269099</v>
      </c>
      <c r="L30" s="17"/>
      <c r="M30" s="19">
        <f>SUM(M19:M29)</f>
        <v>170683</v>
      </c>
      <c r="N30" s="121"/>
    </row>
    <row r="31" spans="1:14" ht="23.1" customHeight="1" thickBot="1">
      <c r="A31" s="18" t="s">
        <v>34</v>
      </c>
      <c r="B31" s="15"/>
      <c r="C31" s="15"/>
      <c r="D31" s="15"/>
      <c r="E31" s="16"/>
      <c r="F31" s="16"/>
      <c r="G31" s="22">
        <f>SUM(G17,G30)</f>
        <v>2572253</v>
      </c>
      <c r="H31" s="16"/>
      <c r="I31" s="22">
        <f>SUM(I17,I30)</f>
        <v>2490524</v>
      </c>
      <c r="J31" s="123"/>
      <c r="K31" s="22">
        <f>SUM(K17,K30)</f>
        <v>1653968</v>
      </c>
      <c r="L31" s="16"/>
      <c r="M31" s="22">
        <f>SUM(M17,M30)</f>
        <v>1655218</v>
      </c>
      <c r="N31" s="121"/>
    </row>
    <row r="32" spans="1:14" ht="23.1" customHeight="1" thickTop="1">
      <c r="A32" s="15"/>
      <c r="B32" s="15"/>
      <c r="C32" s="15"/>
      <c r="D32" s="15"/>
      <c r="E32" s="16"/>
      <c r="F32" s="16"/>
      <c r="G32" s="23"/>
      <c r="H32" s="16"/>
      <c r="I32" s="23"/>
      <c r="J32" s="23"/>
      <c r="K32" s="23"/>
      <c r="L32" s="16"/>
      <c r="M32" s="23"/>
      <c r="N32" s="15"/>
    </row>
    <row r="33" spans="1:21" ht="23.1" customHeight="1">
      <c r="A33" s="15" t="s">
        <v>35</v>
      </c>
      <c r="B33" s="15"/>
      <c r="C33" s="15"/>
      <c r="D33" s="15"/>
      <c r="E33" s="16"/>
      <c r="F33" s="16"/>
      <c r="G33" s="23"/>
      <c r="H33" s="16"/>
      <c r="I33" s="23"/>
      <c r="J33" s="23"/>
      <c r="K33" s="23"/>
      <c r="L33" s="16"/>
      <c r="M33" s="23"/>
      <c r="N33" s="15"/>
    </row>
    <row r="34" spans="1:21" s="2" customFormat="1" ht="21.4" customHeight="1">
      <c r="A34" s="128" t="s">
        <v>0</v>
      </c>
      <c r="B34" s="1"/>
      <c r="C34" s="1"/>
      <c r="D34" s="1"/>
      <c r="E34" s="1"/>
      <c r="F34" s="1"/>
      <c r="G34" s="13"/>
      <c r="H34" s="1"/>
      <c r="I34" s="13"/>
      <c r="J34" s="73"/>
      <c r="K34" s="13"/>
      <c r="L34" s="1"/>
      <c r="M34" s="13"/>
      <c r="N34" s="1"/>
      <c r="T34" s="7"/>
      <c r="U34" s="7"/>
    </row>
    <row r="35" spans="1:21" s="2" customFormat="1" ht="21.4" customHeight="1">
      <c r="A35" s="131" t="s">
        <v>36</v>
      </c>
      <c r="B35" s="25"/>
      <c r="C35" s="25"/>
      <c r="D35" s="25"/>
      <c r="E35" s="25"/>
      <c r="F35" s="25"/>
      <c r="G35" s="26"/>
      <c r="H35" s="25"/>
      <c r="I35" s="26"/>
      <c r="J35" s="75"/>
      <c r="K35" s="26"/>
      <c r="L35" s="25"/>
      <c r="M35" s="26"/>
      <c r="N35" s="25"/>
      <c r="T35" s="7"/>
      <c r="U35" s="7"/>
    </row>
    <row r="36" spans="1:21" s="2" customFormat="1" ht="21.4" customHeight="1">
      <c r="A36" s="3" t="s">
        <v>2</v>
      </c>
      <c r="B36" s="25"/>
      <c r="C36" s="25"/>
      <c r="D36" s="25"/>
      <c r="E36" s="25"/>
      <c r="F36" s="25"/>
      <c r="G36" s="26"/>
      <c r="H36" s="25"/>
      <c r="I36" s="26"/>
      <c r="J36" s="75"/>
      <c r="K36" s="26"/>
      <c r="L36" s="25"/>
      <c r="M36" s="26"/>
      <c r="N36" s="25"/>
      <c r="T36" s="7"/>
      <c r="U36" s="7"/>
    </row>
    <row r="37" spans="1:21" s="2" customFormat="1" ht="21.4" customHeight="1">
      <c r="A37" s="170" t="s">
        <v>3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24"/>
      <c r="T37" s="7"/>
      <c r="U37" s="7"/>
    </row>
    <row r="38" spans="1:21" s="2" customFormat="1" ht="21.4" customHeight="1">
      <c r="A38" s="163"/>
      <c r="B38" s="163"/>
      <c r="C38" s="163"/>
      <c r="D38" s="163"/>
      <c r="E38" s="163"/>
      <c r="F38" s="163"/>
      <c r="G38" s="167" t="s">
        <v>4</v>
      </c>
      <c r="H38" s="167"/>
      <c r="I38" s="167"/>
      <c r="J38" s="163"/>
      <c r="K38" s="167" t="s">
        <v>5</v>
      </c>
      <c r="L38" s="167"/>
      <c r="M38" s="167"/>
      <c r="N38" s="171"/>
      <c r="T38" s="7"/>
      <c r="U38" s="7"/>
    </row>
    <row r="39" spans="1:21" s="4" customFormat="1" ht="21.4" customHeight="1">
      <c r="E39" s="79" t="s">
        <v>6</v>
      </c>
      <c r="F39" s="40"/>
      <c r="G39" s="72" t="s">
        <v>7</v>
      </c>
      <c r="H39" s="5"/>
      <c r="I39" s="72" t="s">
        <v>8</v>
      </c>
      <c r="J39" s="71"/>
      <c r="K39" s="72" t="s">
        <v>7</v>
      </c>
      <c r="L39" s="5"/>
      <c r="M39" s="72" t="s">
        <v>8</v>
      </c>
      <c r="N39" s="130"/>
      <c r="T39" s="7"/>
      <c r="U39" s="7"/>
    </row>
    <row r="40" spans="1:21" s="4" customFormat="1" ht="21.4" customHeight="1">
      <c r="E40" s="78"/>
      <c r="F40" s="40"/>
      <c r="G40" s="116" t="s">
        <v>9</v>
      </c>
      <c r="H40" s="5"/>
      <c r="I40" s="116" t="s">
        <v>10</v>
      </c>
      <c r="J40" s="71"/>
      <c r="K40" s="116" t="s">
        <v>9</v>
      </c>
      <c r="L40" s="5"/>
      <c r="M40" s="116" t="s">
        <v>10</v>
      </c>
      <c r="N40" s="130"/>
      <c r="T40" s="7"/>
      <c r="U40" s="7"/>
    </row>
    <row r="41" spans="1:21" s="4" customFormat="1" ht="21.4" customHeight="1">
      <c r="E41" s="78"/>
      <c r="F41" s="40"/>
      <c r="G41" s="116" t="s">
        <v>11</v>
      </c>
      <c r="H41" s="5"/>
      <c r="I41" s="116"/>
      <c r="J41" s="71"/>
      <c r="K41" s="116" t="s">
        <v>11</v>
      </c>
      <c r="L41" s="5"/>
      <c r="M41" s="71"/>
      <c r="N41" s="130"/>
      <c r="T41" s="7"/>
      <c r="U41" s="7"/>
    </row>
    <row r="42" spans="1:21" ht="21.4" customHeight="1">
      <c r="A42" s="29" t="s">
        <v>37</v>
      </c>
      <c r="B42" s="15"/>
      <c r="C42" s="15"/>
      <c r="D42" s="15"/>
      <c r="E42" s="15"/>
      <c r="F42" s="15"/>
      <c r="G42" s="30"/>
      <c r="H42" s="15"/>
      <c r="I42" s="30"/>
      <c r="J42" s="76"/>
      <c r="K42" s="30"/>
      <c r="L42" s="15"/>
      <c r="M42" s="30"/>
      <c r="N42" s="15"/>
    </row>
    <row r="43" spans="1:21" ht="21.4" customHeight="1">
      <c r="A43" s="18" t="s">
        <v>38</v>
      </c>
      <c r="B43" s="15"/>
      <c r="C43" s="16"/>
      <c r="D43" s="16"/>
      <c r="E43" s="15"/>
      <c r="F43" s="15"/>
      <c r="G43" s="20"/>
      <c r="H43" s="15"/>
      <c r="I43" s="20"/>
      <c r="J43" s="23"/>
      <c r="K43" s="20"/>
      <c r="L43" s="15"/>
      <c r="M43" s="20"/>
      <c r="N43" s="15"/>
    </row>
    <row r="44" spans="1:21" ht="21.4" customHeight="1">
      <c r="A44" s="15" t="s">
        <v>39</v>
      </c>
      <c r="B44" s="15"/>
      <c r="C44" s="16"/>
      <c r="D44" s="16"/>
      <c r="E44" s="17">
        <v>6</v>
      </c>
      <c r="F44" s="17"/>
      <c r="G44" s="21">
        <v>400851</v>
      </c>
      <c r="H44" s="15"/>
      <c r="I44" s="21">
        <v>422840</v>
      </c>
      <c r="J44" s="36"/>
      <c r="K44" s="21">
        <v>4190</v>
      </c>
      <c r="L44" s="15"/>
      <c r="M44" s="21">
        <v>3352</v>
      </c>
      <c r="N44" s="21"/>
    </row>
    <row r="45" spans="1:21" ht="21.4" customHeight="1">
      <c r="A45" s="15" t="s">
        <v>40</v>
      </c>
      <c r="B45" s="15"/>
      <c r="C45" s="16"/>
      <c r="D45" s="16"/>
      <c r="E45" s="17">
        <v>7</v>
      </c>
      <c r="F45" s="17"/>
      <c r="G45" s="21">
        <v>8447</v>
      </c>
      <c r="H45" s="15"/>
      <c r="I45" s="21">
        <v>4574</v>
      </c>
      <c r="J45" s="36"/>
      <c r="K45" s="21">
        <v>0</v>
      </c>
      <c r="L45" s="15"/>
      <c r="M45" s="21">
        <v>0</v>
      </c>
      <c r="N45" s="21"/>
    </row>
    <row r="46" spans="1:21" ht="21.4" customHeight="1">
      <c r="A46" s="14" t="s">
        <v>41</v>
      </c>
      <c r="B46" s="15"/>
      <c r="C46" s="16"/>
      <c r="D46" s="16"/>
      <c r="E46" s="17"/>
      <c r="F46" s="17"/>
      <c r="G46" s="121">
        <v>12032</v>
      </c>
      <c r="H46" s="17"/>
      <c r="I46" s="121">
        <v>11583</v>
      </c>
      <c r="J46" s="123"/>
      <c r="K46" s="121">
        <v>4479</v>
      </c>
      <c r="L46" s="17"/>
      <c r="M46" s="21">
        <v>4500</v>
      </c>
      <c r="N46" s="121"/>
    </row>
    <row r="47" spans="1:21" ht="21.4" customHeight="1">
      <c r="A47" s="14" t="s">
        <v>42</v>
      </c>
      <c r="B47" s="15"/>
      <c r="C47" s="16"/>
      <c r="D47" s="16"/>
      <c r="E47" s="17"/>
      <c r="F47" s="17"/>
      <c r="G47" s="121">
        <v>46493</v>
      </c>
      <c r="H47" s="17"/>
      <c r="I47" s="121">
        <v>33828</v>
      </c>
      <c r="J47" s="123"/>
      <c r="K47" s="121">
        <v>0</v>
      </c>
      <c r="L47" s="17"/>
      <c r="M47" s="121">
        <v>0</v>
      </c>
      <c r="N47" s="121"/>
    </row>
    <row r="48" spans="1:21" ht="21.4" customHeight="1">
      <c r="A48" s="14" t="s">
        <v>43</v>
      </c>
      <c r="B48" s="15"/>
      <c r="C48" s="16"/>
      <c r="D48" s="16"/>
      <c r="E48" s="17"/>
      <c r="F48" s="17"/>
      <c r="G48" s="121">
        <v>151459</v>
      </c>
      <c r="H48" s="17"/>
      <c r="I48" s="121">
        <v>139751</v>
      </c>
      <c r="J48" s="123"/>
      <c r="K48" s="121">
        <v>2444</v>
      </c>
      <c r="L48" s="17"/>
      <c r="M48" s="121">
        <v>1990</v>
      </c>
      <c r="N48" s="121"/>
    </row>
    <row r="49" spans="1:19" ht="21.4" customHeight="1">
      <c r="A49" s="18" t="s">
        <v>44</v>
      </c>
      <c r="B49" s="15"/>
      <c r="C49" s="16"/>
      <c r="D49" s="16"/>
      <c r="E49" s="17"/>
      <c r="F49" s="15"/>
      <c r="G49" s="19">
        <f>SUM(G44:G48)</f>
        <v>619282</v>
      </c>
      <c r="H49" s="15"/>
      <c r="I49" s="19">
        <f>SUM(I44:I48)</f>
        <v>612576</v>
      </c>
      <c r="J49" s="123"/>
      <c r="K49" s="19">
        <f>SUM(K44:K48)</f>
        <v>11113</v>
      </c>
      <c r="L49" s="15"/>
      <c r="M49" s="19">
        <f>SUM(M44:M48)</f>
        <v>9842</v>
      </c>
      <c r="N49" s="121"/>
      <c r="O49" s="10"/>
      <c r="P49" s="10"/>
    </row>
    <row r="50" spans="1:19" ht="21.4" customHeight="1">
      <c r="A50" s="18" t="s">
        <v>45</v>
      </c>
      <c r="B50" s="15"/>
      <c r="C50" s="16"/>
      <c r="D50" s="16"/>
      <c r="E50" s="17"/>
      <c r="F50" s="15"/>
      <c r="G50" s="21"/>
      <c r="H50" s="15"/>
      <c r="I50" s="21"/>
      <c r="J50" s="36"/>
      <c r="K50" s="21"/>
      <c r="L50" s="15"/>
      <c r="M50" s="21"/>
      <c r="N50" s="21"/>
    </row>
    <row r="51" spans="1:19" ht="21.4" customHeight="1">
      <c r="A51" s="15" t="s">
        <v>46</v>
      </c>
      <c r="B51" s="15"/>
      <c r="C51" s="16"/>
      <c r="D51" s="16"/>
      <c r="E51" s="17">
        <v>7</v>
      </c>
      <c r="F51" s="15"/>
      <c r="G51" s="21">
        <v>33331</v>
      </c>
      <c r="H51" s="15"/>
      <c r="I51" s="21">
        <v>37353</v>
      </c>
      <c r="J51" s="15"/>
      <c r="K51" s="21">
        <v>0</v>
      </c>
      <c r="L51" s="21"/>
      <c r="M51" s="21">
        <v>0</v>
      </c>
      <c r="N51" s="21"/>
    </row>
    <row r="52" spans="1:19" ht="21.4" customHeight="1">
      <c r="A52" s="15" t="s">
        <v>47</v>
      </c>
      <c r="B52" s="15"/>
      <c r="C52" s="16"/>
      <c r="D52" s="16"/>
      <c r="E52" s="17"/>
      <c r="F52" s="15"/>
      <c r="G52" s="21"/>
      <c r="H52" s="15"/>
      <c r="I52" s="21"/>
      <c r="J52" s="36"/>
      <c r="K52" s="21"/>
      <c r="L52" s="15"/>
      <c r="M52" s="21"/>
      <c r="N52" s="21"/>
    </row>
    <row r="53" spans="1:19" ht="21.4" customHeight="1">
      <c r="A53" s="15" t="s">
        <v>48</v>
      </c>
      <c r="B53" s="15"/>
      <c r="C53" s="16"/>
      <c r="D53" s="16"/>
      <c r="E53" s="17"/>
      <c r="F53" s="15"/>
      <c r="G53" s="21">
        <v>12191</v>
      </c>
      <c r="H53" s="15"/>
      <c r="I53" s="21">
        <v>15257</v>
      </c>
      <c r="J53" s="36"/>
      <c r="K53" s="21">
        <v>3745</v>
      </c>
      <c r="L53" s="15"/>
      <c r="M53" s="21">
        <v>4794</v>
      </c>
      <c r="N53" s="21"/>
    </row>
    <row r="54" spans="1:19" ht="21.4" customHeight="1">
      <c r="A54" s="15" t="s">
        <v>49</v>
      </c>
      <c r="B54" s="15"/>
      <c r="C54" s="16"/>
      <c r="D54" s="16"/>
      <c r="E54" s="17"/>
      <c r="F54" s="15"/>
      <c r="G54" s="21">
        <v>32622</v>
      </c>
      <c r="H54" s="15"/>
      <c r="I54" s="21">
        <v>35636</v>
      </c>
      <c r="J54" s="36"/>
      <c r="K54" s="21">
        <v>940</v>
      </c>
      <c r="L54" s="15"/>
      <c r="M54" s="21">
        <v>897</v>
      </c>
      <c r="N54" s="21"/>
    </row>
    <row r="55" spans="1:19" ht="21.4" customHeight="1">
      <c r="A55" s="15" t="s">
        <v>50</v>
      </c>
      <c r="B55" s="15"/>
      <c r="C55" s="16"/>
      <c r="D55" s="16"/>
      <c r="E55" s="17"/>
      <c r="F55" s="15"/>
      <c r="G55" s="21">
        <v>10668</v>
      </c>
      <c r="H55" s="15"/>
      <c r="I55" s="21">
        <v>6221</v>
      </c>
      <c r="J55" s="36"/>
      <c r="K55" s="21">
        <v>355</v>
      </c>
      <c r="L55" s="15"/>
      <c r="M55" s="21">
        <v>355</v>
      </c>
      <c r="N55" s="21"/>
    </row>
    <row r="56" spans="1:19" ht="21.4" customHeight="1">
      <c r="A56" s="7" t="s">
        <v>51</v>
      </c>
      <c r="B56" s="15"/>
      <c r="C56" s="16"/>
      <c r="D56" s="16"/>
      <c r="E56" s="17"/>
      <c r="F56" s="17"/>
      <c r="G56" s="21">
        <v>37142</v>
      </c>
      <c r="H56" s="15"/>
      <c r="I56" s="21">
        <v>37142</v>
      </c>
      <c r="J56" s="36"/>
      <c r="K56" s="21">
        <v>338</v>
      </c>
      <c r="L56" s="15"/>
      <c r="M56" s="21">
        <v>338</v>
      </c>
      <c r="N56" s="21"/>
    </row>
    <row r="57" spans="1:19" ht="21.4" customHeight="1">
      <c r="A57" s="18" t="s">
        <v>52</v>
      </c>
      <c r="B57" s="15"/>
      <c r="C57" s="16"/>
      <c r="D57" s="16"/>
      <c r="E57" s="15"/>
      <c r="F57" s="15"/>
      <c r="G57" s="19">
        <f>SUM(G51:G56)</f>
        <v>125954</v>
      </c>
      <c r="H57" s="15"/>
      <c r="I57" s="19">
        <f>SUM(I51:I56)</f>
        <v>131609</v>
      </c>
      <c r="J57" s="123"/>
      <c r="K57" s="19">
        <f>SUM(K51:K56)</f>
        <v>5378</v>
      </c>
      <c r="L57" s="15"/>
      <c r="M57" s="19">
        <f>SUM(M51:M56)</f>
        <v>6384</v>
      </c>
      <c r="N57" s="121"/>
      <c r="O57" s="10"/>
      <c r="P57" s="10"/>
    </row>
    <row r="58" spans="1:19" ht="25.15" customHeight="1">
      <c r="A58" s="31" t="s">
        <v>53</v>
      </c>
      <c r="B58" s="15"/>
      <c r="C58" s="16"/>
      <c r="D58" s="16"/>
      <c r="E58" s="15"/>
      <c r="F58" s="15"/>
      <c r="G58" s="19">
        <f>SUM(G49+G57)</f>
        <v>745236</v>
      </c>
      <c r="H58" s="15"/>
      <c r="I58" s="19">
        <f>SUM(I49+I57)</f>
        <v>744185</v>
      </c>
      <c r="J58" s="123"/>
      <c r="K58" s="19">
        <f>SUM(K49+K57)</f>
        <v>16491</v>
      </c>
      <c r="L58" s="15"/>
      <c r="M58" s="19">
        <f>SUM(M49+M57)</f>
        <v>16226</v>
      </c>
      <c r="N58" s="121"/>
      <c r="O58" s="10"/>
      <c r="P58" s="10"/>
      <c r="S58" s="10"/>
    </row>
    <row r="59" spans="1:19" ht="21.4" customHeight="1">
      <c r="A59" s="18" t="s">
        <v>54</v>
      </c>
      <c r="B59" s="15"/>
      <c r="C59" s="16"/>
      <c r="D59" s="16"/>
      <c r="E59" s="15"/>
      <c r="F59" s="15"/>
      <c r="G59" s="121"/>
      <c r="H59" s="15"/>
      <c r="I59" s="121"/>
      <c r="J59" s="123"/>
      <c r="K59" s="121"/>
      <c r="L59" s="15"/>
      <c r="M59" s="121"/>
      <c r="N59" s="121"/>
    </row>
    <row r="60" spans="1:19" ht="21.4" customHeight="1">
      <c r="A60" s="15" t="s">
        <v>55</v>
      </c>
      <c r="B60" s="15"/>
      <c r="C60" s="16"/>
      <c r="D60" s="16"/>
      <c r="E60" s="17"/>
      <c r="F60" s="17"/>
      <c r="G60" s="121"/>
      <c r="H60" s="15"/>
      <c r="I60" s="121"/>
      <c r="J60" s="123"/>
      <c r="K60" s="121"/>
      <c r="L60" s="15"/>
      <c r="M60" s="121"/>
      <c r="N60" s="121"/>
    </row>
    <row r="61" spans="1:19" ht="21.4" customHeight="1">
      <c r="A61" s="14" t="s">
        <v>56</v>
      </c>
      <c r="B61" s="15"/>
      <c r="C61" s="16"/>
      <c r="D61" s="16"/>
      <c r="E61" s="15"/>
      <c r="F61" s="15"/>
      <c r="G61" s="121"/>
      <c r="H61" s="15"/>
      <c r="I61" s="121"/>
      <c r="J61" s="123"/>
      <c r="K61" s="121"/>
      <c r="L61" s="15"/>
      <c r="M61" s="121"/>
      <c r="N61" s="121"/>
    </row>
    <row r="62" spans="1:19" ht="21.4" customHeight="1" thickBot="1">
      <c r="A62" s="14" t="s">
        <v>57</v>
      </c>
      <c r="B62" s="15"/>
      <c r="C62" s="16"/>
      <c r="D62" s="16"/>
      <c r="E62" s="15"/>
      <c r="F62" s="15"/>
      <c r="G62" s="22">
        <v>160000</v>
      </c>
      <c r="H62" s="15"/>
      <c r="I62" s="22">
        <v>160000</v>
      </c>
      <c r="J62" s="123"/>
      <c r="K62" s="22">
        <v>160000</v>
      </c>
      <c r="L62" s="15"/>
      <c r="M62" s="22">
        <v>160000</v>
      </c>
      <c r="N62" s="121"/>
    </row>
    <row r="63" spans="1:19" ht="21.4" customHeight="1" thickTop="1">
      <c r="A63" s="14" t="s">
        <v>58</v>
      </c>
      <c r="B63" s="15"/>
      <c r="C63" s="16"/>
      <c r="D63" s="16"/>
      <c r="E63" s="15"/>
      <c r="F63" s="15"/>
      <c r="G63" s="123"/>
      <c r="H63" s="15"/>
      <c r="I63" s="123"/>
      <c r="J63" s="123"/>
      <c r="K63" s="123"/>
      <c r="L63" s="15"/>
      <c r="M63" s="123"/>
      <c r="N63" s="121"/>
    </row>
    <row r="64" spans="1:19" ht="21.4" customHeight="1">
      <c r="A64" s="14" t="s">
        <v>57</v>
      </c>
      <c r="B64" s="15"/>
      <c r="C64" s="16"/>
      <c r="D64" s="16"/>
      <c r="E64" s="15"/>
      <c r="F64" s="15"/>
      <c r="G64" s="121">
        <f>Conso!E25</f>
        <v>160000</v>
      </c>
      <c r="H64" s="15"/>
      <c r="I64" s="121">
        <f>Conso!E20</f>
        <v>160000</v>
      </c>
      <c r="J64" s="123"/>
      <c r="K64" s="121">
        <f>Separtate!E20</f>
        <v>160000</v>
      </c>
      <c r="L64" s="15"/>
      <c r="M64" s="121">
        <f>Separtate!E16</f>
        <v>160000</v>
      </c>
      <c r="N64" s="121"/>
    </row>
    <row r="65" spans="1:14" ht="21.4" customHeight="1">
      <c r="A65" s="14" t="s">
        <v>59</v>
      </c>
      <c r="B65" s="15"/>
      <c r="C65" s="16"/>
      <c r="D65" s="16"/>
      <c r="E65" s="15"/>
      <c r="F65" s="15"/>
      <c r="G65" s="121">
        <f>Conso!G25</f>
        <v>1123087</v>
      </c>
      <c r="H65" s="15"/>
      <c r="I65" s="121">
        <f>Conso!G20</f>
        <v>1123087</v>
      </c>
      <c r="J65" s="123"/>
      <c r="K65" s="121">
        <f>Separtate!G20</f>
        <v>1123087</v>
      </c>
      <c r="L65" s="15"/>
      <c r="M65" s="121">
        <f>Separtate!G16</f>
        <v>1123087</v>
      </c>
      <c r="N65" s="121"/>
    </row>
    <row r="66" spans="1:14" ht="21.4" customHeight="1">
      <c r="A66" s="14" t="s">
        <v>60</v>
      </c>
      <c r="B66" s="15"/>
      <c r="C66" s="16"/>
      <c r="D66" s="16"/>
      <c r="E66" s="17"/>
      <c r="F66" s="17"/>
      <c r="G66" s="121">
        <f>Conso!I25</f>
        <v>9350</v>
      </c>
      <c r="H66" s="15"/>
      <c r="I66" s="121">
        <f>Conso!I20</f>
        <v>9350</v>
      </c>
      <c r="J66" s="123"/>
      <c r="K66" s="121">
        <f>Separtate!I20</f>
        <v>5703</v>
      </c>
      <c r="L66" s="15"/>
      <c r="M66" s="121">
        <f>Separtate!I16</f>
        <v>5703</v>
      </c>
      <c r="N66" s="121"/>
    </row>
    <row r="67" spans="1:14" ht="21.4" customHeight="1">
      <c r="A67" s="14" t="s">
        <v>61</v>
      </c>
      <c r="B67" s="15"/>
      <c r="C67" s="16"/>
      <c r="D67" s="16"/>
      <c r="E67" s="15"/>
      <c r="F67" s="15"/>
      <c r="G67" s="123"/>
      <c r="H67" s="24"/>
      <c r="I67" s="123"/>
      <c r="J67" s="123"/>
      <c r="K67" s="123"/>
      <c r="L67" s="24"/>
      <c r="M67" s="123"/>
      <c r="N67" s="121"/>
    </row>
    <row r="68" spans="1:14" ht="21.4" customHeight="1">
      <c r="A68" s="14" t="s">
        <v>62</v>
      </c>
      <c r="B68" s="15"/>
      <c r="C68" s="16"/>
      <c r="D68" s="16"/>
      <c r="E68" s="15"/>
      <c r="F68" s="15"/>
      <c r="G68" s="123"/>
      <c r="H68" s="24"/>
      <c r="I68" s="123"/>
      <c r="J68" s="123"/>
      <c r="K68" s="123"/>
      <c r="L68" s="24"/>
      <c r="M68" s="123"/>
      <c r="N68" s="121"/>
    </row>
    <row r="69" spans="1:14" ht="21.4" customHeight="1">
      <c r="A69" s="14" t="s">
        <v>63</v>
      </c>
      <c r="B69" s="15"/>
      <c r="C69" s="16"/>
      <c r="D69" s="16"/>
      <c r="E69" s="17"/>
      <c r="F69" s="15"/>
      <c r="G69" s="123">
        <f>Conso!K25</f>
        <v>16000</v>
      </c>
      <c r="H69" s="24"/>
      <c r="I69" s="123">
        <f>Conso!K20</f>
        <v>16000</v>
      </c>
      <c r="J69" s="123"/>
      <c r="K69" s="123">
        <f>Separtate!K20</f>
        <v>16000</v>
      </c>
      <c r="L69" s="24"/>
      <c r="M69" s="123">
        <f>Separtate!K16</f>
        <v>16000</v>
      </c>
      <c r="N69" s="121"/>
    </row>
    <row r="70" spans="1:14" ht="21.4" customHeight="1">
      <c r="A70" s="14" t="s">
        <v>64</v>
      </c>
      <c r="B70" s="15"/>
      <c r="C70" s="16"/>
      <c r="D70" s="16"/>
      <c r="E70" s="17"/>
      <c r="F70" s="15"/>
      <c r="G70" s="123">
        <f>Conso!M25</f>
        <v>6100</v>
      </c>
      <c r="H70" s="24"/>
      <c r="I70" s="123">
        <f>Conso!M20</f>
        <v>6100</v>
      </c>
      <c r="J70" s="123"/>
      <c r="K70" s="123">
        <v>0</v>
      </c>
      <c r="L70" s="24"/>
      <c r="M70" s="123">
        <v>0</v>
      </c>
      <c r="N70" s="121"/>
    </row>
    <row r="71" spans="1:14" ht="21.4" customHeight="1">
      <c r="A71" s="14" t="s">
        <v>65</v>
      </c>
      <c r="B71" s="15"/>
      <c r="C71" s="16"/>
      <c r="D71" s="16"/>
      <c r="E71" s="15"/>
      <c r="F71" s="15"/>
      <c r="G71" s="121">
        <f>Conso!O25</f>
        <v>490741</v>
      </c>
      <c r="H71" s="15"/>
      <c r="I71" s="121">
        <f>Conso!O20</f>
        <v>410686</v>
      </c>
      <c r="J71" s="123"/>
      <c r="K71" s="121">
        <f>Separtate!M20</f>
        <v>332687</v>
      </c>
      <c r="L71" s="15"/>
      <c r="M71" s="121">
        <f>Separtate!M16</f>
        <v>334202</v>
      </c>
      <c r="N71" s="121"/>
    </row>
    <row r="72" spans="1:14" ht="21.4" customHeight="1">
      <c r="A72" s="132" t="s">
        <v>66</v>
      </c>
      <c r="B72" s="15"/>
      <c r="C72" s="16"/>
      <c r="D72" s="16"/>
      <c r="E72" s="15"/>
      <c r="F72" s="15"/>
      <c r="G72" s="122">
        <f>Conso!Q25</f>
        <v>-2727</v>
      </c>
      <c r="H72" s="24"/>
      <c r="I72" s="122">
        <f>Conso!Q20</f>
        <v>-2727</v>
      </c>
      <c r="J72" s="123"/>
      <c r="K72" s="122">
        <v>0</v>
      </c>
      <c r="L72" s="24"/>
      <c r="M72" s="122">
        <v>0</v>
      </c>
      <c r="N72" s="121"/>
    </row>
    <row r="73" spans="1:14" ht="21.4" customHeight="1">
      <c r="A73" s="132" t="s">
        <v>67</v>
      </c>
      <c r="B73" s="15"/>
      <c r="C73" s="16"/>
      <c r="D73" s="16"/>
      <c r="E73" s="15"/>
      <c r="F73" s="15"/>
      <c r="G73" s="151">
        <f>SUM(G64:G72)</f>
        <v>1802551</v>
      </c>
      <c r="H73" s="24"/>
      <c r="I73" s="123">
        <f>SUM(I64:I72)</f>
        <v>1722496</v>
      </c>
      <c r="J73" s="123"/>
      <c r="K73" s="123">
        <f>SUM(K64:K72)</f>
        <v>1637477</v>
      </c>
      <c r="L73" s="24"/>
      <c r="M73" s="123">
        <f>SUM(M64:M72)</f>
        <v>1638992</v>
      </c>
      <c r="N73" s="121"/>
    </row>
    <row r="74" spans="1:14" ht="21.4" customHeight="1">
      <c r="A74" s="132" t="s">
        <v>68</v>
      </c>
      <c r="B74" s="15"/>
      <c r="C74" s="16"/>
      <c r="D74" s="16"/>
      <c r="E74" s="15"/>
      <c r="F74" s="15"/>
      <c r="G74" s="122">
        <f>Conso!U25</f>
        <v>24466</v>
      </c>
      <c r="H74" s="24"/>
      <c r="I74" s="122">
        <f>Conso!U20</f>
        <v>23843</v>
      </c>
      <c r="J74" s="123"/>
      <c r="K74" s="122">
        <v>0</v>
      </c>
      <c r="L74" s="24"/>
      <c r="M74" s="122">
        <v>0</v>
      </c>
      <c r="N74" s="121"/>
    </row>
    <row r="75" spans="1:14" ht="21.4" customHeight="1">
      <c r="A75" s="29" t="s">
        <v>69</v>
      </c>
      <c r="B75" s="15"/>
      <c r="C75" s="16"/>
      <c r="D75" s="16"/>
      <c r="E75" s="15"/>
      <c r="F75" s="15"/>
      <c r="G75" s="122">
        <f>SUM(G73:G74)</f>
        <v>1827017</v>
      </c>
      <c r="H75" s="15"/>
      <c r="I75" s="122">
        <f>SUM(I73:I74)</f>
        <v>1746339</v>
      </c>
      <c r="J75" s="123"/>
      <c r="K75" s="122">
        <f>SUM(K73:K74)</f>
        <v>1637477</v>
      </c>
      <c r="L75" s="15"/>
      <c r="M75" s="122">
        <f>SUM(M73:M74)</f>
        <v>1638992</v>
      </c>
      <c r="N75" s="123"/>
    </row>
    <row r="76" spans="1:14" ht="21.4" customHeight="1" thickBot="1">
      <c r="A76" s="32" t="s">
        <v>70</v>
      </c>
      <c r="B76" s="15"/>
      <c r="C76" s="16"/>
      <c r="D76" s="16"/>
      <c r="E76" s="15"/>
      <c r="F76" s="15"/>
      <c r="G76" s="22">
        <f>SUM(G58,G75)</f>
        <v>2572253</v>
      </c>
      <c r="H76" s="15"/>
      <c r="I76" s="22">
        <f>SUM(I58,I75)</f>
        <v>2490524</v>
      </c>
      <c r="J76" s="123"/>
      <c r="K76" s="22">
        <f>SUM(K58,K75)</f>
        <v>1653968</v>
      </c>
      <c r="L76" s="15"/>
      <c r="M76" s="22">
        <f>SUM(M58,M75)</f>
        <v>1655218</v>
      </c>
      <c r="N76" s="121"/>
    </row>
    <row r="77" spans="1:14" ht="21.4" customHeight="1" thickTop="1">
      <c r="A77" s="15"/>
      <c r="B77" s="15"/>
      <c r="D77" s="16"/>
      <c r="E77" s="15"/>
      <c r="F77" s="15"/>
      <c r="G77" s="42">
        <f>SUM(G31-G76)</f>
        <v>0</v>
      </c>
      <c r="H77" s="15"/>
      <c r="I77" s="42">
        <f>SUM(I31-I76)</f>
        <v>0</v>
      </c>
      <c r="J77" s="77"/>
      <c r="K77" s="42">
        <f>SUM(K31-K76)</f>
        <v>0</v>
      </c>
      <c r="L77" s="15"/>
      <c r="M77" s="42">
        <f>SUM(M31-M76)</f>
        <v>0</v>
      </c>
      <c r="N77" s="42"/>
    </row>
    <row r="78" spans="1:14" ht="21.4" customHeight="1">
      <c r="A78" s="15" t="s">
        <v>35</v>
      </c>
      <c r="B78" s="15"/>
      <c r="C78" s="16"/>
      <c r="D78" s="16"/>
      <c r="E78" s="15"/>
      <c r="F78" s="15"/>
      <c r="G78" s="20"/>
      <c r="H78" s="15"/>
      <c r="I78" s="20"/>
      <c r="J78" s="23"/>
      <c r="K78" s="20"/>
      <c r="L78" s="15"/>
      <c r="M78" s="20"/>
      <c r="N78" s="15"/>
    </row>
    <row r="79" spans="1:14" ht="21.4" customHeight="1">
      <c r="A79" s="15"/>
      <c r="B79" s="15"/>
      <c r="C79" s="16"/>
      <c r="D79" s="16"/>
      <c r="E79" s="15"/>
      <c r="F79" s="15"/>
      <c r="G79" s="20"/>
      <c r="H79" s="15"/>
      <c r="I79" s="20"/>
      <c r="J79" s="23"/>
      <c r="K79" s="20"/>
      <c r="L79" s="15"/>
      <c r="M79" s="20"/>
      <c r="N79" s="15"/>
    </row>
    <row r="80" spans="1:14" ht="21.4" customHeight="1">
      <c r="A80" s="33"/>
      <c r="B80" s="33"/>
      <c r="C80" s="33"/>
      <c r="D80" s="16"/>
      <c r="E80" s="15"/>
      <c r="F80" s="15"/>
      <c r="G80" s="20"/>
      <c r="H80" s="15"/>
      <c r="I80" s="20"/>
      <c r="J80" s="23"/>
      <c r="K80" s="20"/>
      <c r="L80" s="15"/>
      <c r="M80" s="20"/>
      <c r="N80" s="15"/>
    </row>
    <row r="81" spans="1:14" ht="21.4" customHeight="1">
      <c r="A81" s="15"/>
      <c r="B81" s="15"/>
      <c r="C81" s="15"/>
      <c r="D81" s="15"/>
      <c r="E81" s="15"/>
      <c r="F81" s="15"/>
      <c r="G81" s="15"/>
      <c r="H81" s="15"/>
      <c r="I81" s="15"/>
      <c r="J81" s="24"/>
      <c r="K81" s="15"/>
      <c r="L81" s="15"/>
      <c r="M81" s="15"/>
      <c r="N81" s="15"/>
    </row>
    <row r="82" spans="1:14" ht="21.4" customHeight="1">
      <c r="A82" s="15"/>
      <c r="B82" s="15"/>
      <c r="C82" s="15"/>
      <c r="D82" s="14" t="s">
        <v>71</v>
      </c>
      <c r="E82" s="15"/>
      <c r="F82" s="15"/>
      <c r="G82" s="15"/>
      <c r="H82" s="15"/>
      <c r="I82" s="15"/>
      <c r="J82" s="24"/>
      <c r="K82" s="15"/>
      <c r="L82" s="15"/>
      <c r="M82" s="15"/>
      <c r="N82" s="15"/>
    </row>
    <row r="83" spans="1:14" ht="21.4" customHeight="1">
      <c r="A83" s="33"/>
      <c r="B83" s="33"/>
      <c r="C83" s="33"/>
      <c r="D83" s="14"/>
      <c r="E83" s="16"/>
      <c r="F83" s="16"/>
      <c r="G83" s="20"/>
      <c r="H83" s="16"/>
      <c r="I83" s="20"/>
      <c r="J83" s="23"/>
      <c r="K83" s="20"/>
      <c r="L83" s="16"/>
      <c r="M83" s="20"/>
      <c r="N83" s="15"/>
    </row>
    <row r="108" spans="1:1" ht="23.1" customHeight="1">
      <c r="A108" s="7" t="s">
        <v>72</v>
      </c>
    </row>
  </sheetData>
  <mergeCells count="6">
    <mergeCell ref="G38:I38"/>
    <mergeCell ref="G5:I5"/>
    <mergeCell ref="A4:M4"/>
    <mergeCell ref="A37:M37"/>
    <mergeCell ref="K5:N5"/>
    <mergeCell ref="K38:N38"/>
  </mergeCells>
  <pageMargins left="0.78740157480314965" right="0.19685039370078741" top="0.59055118110236227" bottom="0.19685039370078741" header="0.31496062992125984" footer="0.31496062992125984"/>
  <pageSetup paperSize="9" scale="76" fitToHeight="3" orientation="portrait" r:id="rId1"/>
  <rowBreaks count="2" manualBreakCount="2">
    <brk id="33" max="16383" man="1"/>
    <brk id="8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1B333-B9E5-47F2-BD3B-917487D64719}">
  <dimension ref="A1:AA47"/>
  <sheetViews>
    <sheetView showGridLines="0" view="pageBreakPreview" topLeftCell="A31" zoomScaleNormal="90" zoomScaleSheetLayoutView="100" workbookViewId="0">
      <selection activeCell="B38" sqref="B38"/>
    </sheetView>
  </sheetViews>
  <sheetFormatPr defaultRowHeight="23.65" customHeight="1"/>
  <cols>
    <col min="1" max="1" width="9.140625" style="134"/>
    <col min="2" max="2" width="15.5703125" style="134" customWidth="1"/>
    <col min="3" max="3" width="15.42578125" style="134" customWidth="1"/>
    <col min="4" max="4" width="9" style="134" customWidth="1"/>
    <col min="5" max="5" width="7" style="135" customWidth="1"/>
    <col min="6" max="6" width="1.7109375" style="134" customWidth="1"/>
    <col min="7" max="7" width="13.85546875" style="134" customWidth="1"/>
    <col min="8" max="8" width="1.28515625" style="134" customWidth="1"/>
    <col min="9" max="9" width="13.85546875" style="134" customWidth="1"/>
    <col min="10" max="10" width="1.28515625" style="134" customWidth="1"/>
    <col min="11" max="11" width="13.85546875" style="134" customWidth="1"/>
    <col min="12" max="12" width="1.28515625" style="136" customWidth="1"/>
    <col min="13" max="13" width="13.85546875" style="134" customWidth="1"/>
    <col min="14" max="14" width="1.28515625" style="134" customWidth="1"/>
    <col min="15" max="15" width="13.7109375" style="134" customWidth="1"/>
    <col min="16" max="16" width="12.7109375" style="147" customWidth="1"/>
    <col min="17" max="17" width="14.5703125" style="134" customWidth="1"/>
    <col min="18" max="18" width="9.140625" style="134"/>
    <col min="19" max="19" width="9.140625" style="147"/>
    <col min="20" max="16384" width="9.140625" style="134"/>
  </cols>
  <sheetData>
    <row r="1" spans="1:19" ht="23.65" customHeight="1">
      <c r="K1" s="172" t="s">
        <v>73</v>
      </c>
      <c r="L1" s="172"/>
      <c r="M1" s="172"/>
      <c r="N1" s="164"/>
      <c r="P1" s="164"/>
      <c r="S1" s="164"/>
    </row>
    <row r="2" spans="1:19" s="2" customFormat="1" ht="23.65" customHeight="1">
      <c r="A2" s="11" t="s">
        <v>0</v>
      </c>
      <c r="B2" s="1"/>
      <c r="C2" s="1"/>
      <c r="D2" s="1"/>
      <c r="E2" s="1"/>
      <c r="F2" s="1"/>
      <c r="G2" s="13"/>
      <c r="H2" s="73"/>
      <c r="I2" s="13"/>
      <c r="J2" s="1"/>
      <c r="K2" s="13"/>
      <c r="L2" s="125"/>
      <c r="M2" s="1"/>
      <c r="P2" s="148"/>
      <c r="S2" s="148"/>
    </row>
    <row r="3" spans="1:19" s="2" customFormat="1" ht="23.65" customHeight="1">
      <c r="A3" s="18" t="s">
        <v>74</v>
      </c>
      <c r="B3" s="15"/>
      <c r="C3" s="15"/>
      <c r="D3" s="15"/>
      <c r="E3" s="15"/>
      <c r="F3" s="15"/>
      <c r="G3" s="20"/>
      <c r="H3" s="23"/>
      <c r="I3" s="20"/>
      <c r="J3" s="15"/>
      <c r="K3" s="20"/>
      <c r="L3" s="24"/>
      <c r="M3" s="15"/>
      <c r="P3" s="148"/>
      <c r="S3" s="148"/>
    </row>
    <row r="4" spans="1:19" s="4" customFormat="1" ht="23.65" customHeight="1">
      <c r="A4" s="117" t="s">
        <v>75</v>
      </c>
      <c r="B4" s="15"/>
      <c r="C4" s="15"/>
      <c r="D4" s="15"/>
      <c r="E4" s="15"/>
      <c r="F4" s="15"/>
      <c r="G4" s="20"/>
      <c r="H4" s="23"/>
      <c r="I4" s="20"/>
      <c r="J4" s="15"/>
      <c r="K4" s="20"/>
      <c r="L4" s="24"/>
      <c r="M4" s="15"/>
      <c r="P4" s="149"/>
      <c r="S4" s="149"/>
    </row>
    <row r="5" spans="1:19" s="4" customFormat="1" ht="23.65" customHeight="1">
      <c r="A5" s="170" t="s">
        <v>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P5" s="149"/>
      <c r="S5" s="149"/>
    </row>
    <row r="6" spans="1:19" s="4" customFormat="1" ht="23.65" customHeight="1">
      <c r="A6" s="163"/>
      <c r="B6" s="163"/>
      <c r="C6" s="163"/>
      <c r="D6" s="163"/>
      <c r="E6" s="163"/>
      <c r="F6" s="163"/>
      <c r="G6" s="167" t="s">
        <v>4</v>
      </c>
      <c r="H6" s="167"/>
      <c r="I6" s="167"/>
      <c r="J6" s="163"/>
      <c r="K6" s="167" t="s">
        <v>5</v>
      </c>
      <c r="L6" s="167"/>
      <c r="M6" s="167"/>
      <c r="P6" s="149"/>
      <c r="S6" s="149"/>
    </row>
    <row r="7" spans="1:19" s="7" customFormat="1" ht="23.65" customHeight="1">
      <c r="A7" s="27"/>
      <c r="B7" s="27"/>
      <c r="C7" s="27"/>
      <c r="D7" s="27"/>
      <c r="E7" s="34" t="s">
        <v>6</v>
      </c>
      <c r="F7" s="34"/>
      <c r="G7" s="41">
        <v>2567</v>
      </c>
      <c r="H7" s="41"/>
      <c r="I7" s="41">
        <v>2566</v>
      </c>
      <c r="J7" s="34"/>
      <c r="K7" s="41">
        <v>2567</v>
      </c>
      <c r="L7" s="41"/>
      <c r="M7" s="41">
        <v>2566</v>
      </c>
      <c r="P7" s="148"/>
      <c r="S7" s="148"/>
    </row>
    <row r="8" spans="1:19" s="7" customFormat="1" ht="23.65" customHeight="1">
      <c r="A8" s="81" t="s">
        <v>76</v>
      </c>
      <c r="B8" s="27"/>
      <c r="C8" s="27"/>
      <c r="D8" s="27"/>
      <c r="E8" s="34"/>
      <c r="F8" s="34"/>
      <c r="G8" s="41"/>
      <c r="H8" s="41"/>
      <c r="I8" s="80"/>
      <c r="J8" s="34"/>
      <c r="K8" s="41"/>
      <c r="L8" s="28"/>
      <c r="M8" s="80"/>
      <c r="P8" s="148"/>
      <c r="S8" s="148"/>
    </row>
    <row r="9" spans="1:19" s="7" customFormat="1" ht="23.65" customHeight="1">
      <c r="A9" s="18" t="s">
        <v>77</v>
      </c>
      <c r="B9" s="15"/>
      <c r="C9" s="16"/>
      <c r="D9" s="16"/>
      <c r="E9" s="15"/>
      <c r="F9" s="15"/>
      <c r="G9" s="20"/>
      <c r="H9" s="23"/>
      <c r="I9" s="20"/>
      <c r="J9" s="15"/>
      <c r="K9" s="20"/>
      <c r="L9" s="24"/>
      <c r="M9" s="15"/>
      <c r="P9" s="148"/>
      <c r="Q9" s="8"/>
      <c r="S9" s="148"/>
    </row>
    <row r="10" spans="1:19" s="7" customFormat="1" ht="23.65" customHeight="1">
      <c r="A10" s="15" t="s">
        <v>78</v>
      </c>
      <c r="B10" s="15"/>
      <c r="C10" s="16"/>
      <c r="D10" s="16"/>
      <c r="E10" s="15"/>
      <c r="F10" s="15"/>
      <c r="G10" s="21">
        <v>318055</v>
      </c>
      <c r="H10" s="36"/>
      <c r="I10" s="21">
        <v>245550</v>
      </c>
      <c r="J10" s="137"/>
      <c r="K10" s="137">
        <v>8004</v>
      </c>
      <c r="L10" s="138"/>
      <c r="M10" s="137">
        <v>8227</v>
      </c>
      <c r="P10" s="148"/>
      <c r="Q10" s="8"/>
      <c r="S10" s="148"/>
    </row>
    <row r="11" spans="1:19" s="7" customFormat="1" ht="23.65" customHeight="1">
      <c r="A11" s="15" t="s">
        <v>79</v>
      </c>
      <c r="B11" s="15"/>
      <c r="C11" s="16"/>
      <c r="D11" s="16"/>
      <c r="E11" s="15"/>
      <c r="F11" s="15"/>
      <c r="G11" s="21">
        <v>98087</v>
      </c>
      <c r="H11" s="36"/>
      <c r="I11" s="21">
        <v>150294</v>
      </c>
      <c r="J11" s="137"/>
      <c r="K11" s="137">
        <v>0</v>
      </c>
      <c r="L11" s="138"/>
      <c r="M11" s="137">
        <v>0</v>
      </c>
      <c r="P11" s="148"/>
      <c r="Q11" s="8"/>
      <c r="S11" s="148"/>
    </row>
    <row r="12" spans="1:19" s="7" customFormat="1" ht="23.65" customHeight="1">
      <c r="A12" s="14" t="s">
        <v>80</v>
      </c>
      <c r="B12" s="15"/>
      <c r="C12" s="16"/>
      <c r="D12" s="16"/>
      <c r="E12" s="15"/>
      <c r="F12" s="15"/>
      <c r="G12" s="124">
        <v>157</v>
      </c>
      <c r="I12" s="124">
        <v>72</v>
      </c>
      <c r="J12" s="140"/>
      <c r="K12" s="139">
        <v>113</v>
      </c>
      <c r="L12" s="140"/>
      <c r="M12" s="139">
        <v>108</v>
      </c>
      <c r="P12" s="148"/>
      <c r="Q12" s="8"/>
      <c r="S12" s="148"/>
    </row>
    <row r="13" spans="1:19" s="7" customFormat="1" ht="23.65" customHeight="1">
      <c r="A13" s="18" t="s">
        <v>81</v>
      </c>
      <c r="B13" s="15"/>
      <c r="C13" s="16"/>
      <c r="D13" s="16"/>
      <c r="E13" s="15"/>
      <c r="F13" s="15"/>
      <c r="G13" s="35">
        <f>SUM(G10:G12)</f>
        <v>416299</v>
      </c>
      <c r="H13" s="36"/>
      <c r="I13" s="35">
        <f>SUM(I10:I12)</f>
        <v>395916</v>
      </c>
      <c r="J13" s="15"/>
      <c r="K13" s="35">
        <f>SUM(K10:K12)</f>
        <v>8117</v>
      </c>
      <c r="L13" s="36"/>
      <c r="M13" s="35">
        <f>SUM(M10:M12)</f>
        <v>8335</v>
      </c>
      <c r="P13" s="148"/>
      <c r="Q13" s="8"/>
      <c r="S13" s="148"/>
    </row>
    <row r="14" spans="1:19" s="7" customFormat="1" ht="23.65" customHeight="1">
      <c r="A14" s="18" t="s">
        <v>82</v>
      </c>
      <c r="B14" s="15"/>
      <c r="C14" s="16"/>
      <c r="D14" s="16"/>
      <c r="E14" s="17"/>
      <c r="F14" s="17"/>
      <c r="G14" s="21"/>
      <c r="H14" s="36"/>
      <c r="I14" s="21"/>
      <c r="J14" s="15"/>
      <c r="K14" s="21"/>
      <c r="L14" s="36"/>
      <c r="M14" s="21"/>
      <c r="P14" s="148"/>
      <c r="Q14" s="8"/>
      <c r="S14" s="148"/>
    </row>
    <row r="15" spans="1:19" s="7" customFormat="1" ht="23.65" customHeight="1">
      <c r="A15" s="15" t="s">
        <v>83</v>
      </c>
      <c r="B15" s="15"/>
      <c r="C15" s="16"/>
      <c r="D15" s="16"/>
      <c r="E15" s="17"/>
      <c r="F15" s="17"/>
      <c r="G15" s="21">
        <v>185339</v>
      </c>
      <c r="H15" s="36"/>
      <c r="I15" s="21">
        <v>151076</v>
      </c>
      <c r="J15" s="15"/>
      <c r="K15" s="21">
        <v>3806</v>
      </c>
      <c r="L15" s="36"/>
      <c r="M15" s="21">
        <v>4138</v>
      </c>
      <c r="P15" s="148"/>
      <c r="Q15" s="8"/>
      <c r="S15" s="148"/>
    </row>
    <row r="16" spans="1:19" s="7" customFormat="1" ht="23.65" customHeight="1">
      <c r="A16" s="15" t="s">
        <v>84</v>
      </c>
      <c r="B16" s="15"/>
      <c r="C16" s="16"/>
      <c r="D16" s="16"/>
      <c r="E16" s="17"/>
      <c r="F16" s="17"/>
      <c r="G16" s="21">
        <v>78588</v>
      </c>
      <c r="H16" s="36"/>
      <c r="I16" s="21">
        <v>117860</v>
      </c>
      <c r="J16" s="15"/>
      <c r="K16" s="21">
        <v>0</v>
      </c>
      <c r="L16" s="36"/>
      <c r="M16" s="21">
        <v>0</v>
      </c>
      <c r="P16" s="148"/>
      <c r="Q16" s="8"/>
      <c r="S16" s="148"/>
    </row>
    <row r="17" spans="1:27" s="9" customFormat="1" ht="23.65" customHeight="1">
      <c r="A17" s="37" t="s">
        <v>85</v>
      </c>
      <c r="B17" s="24"/>
      <c r="C17" s="133"/>
      <c r="D17" s="133"/>
      <c r="E17" s="17"/>
      <c r="F17" s="17"/>
      <c r="G17" s="36">
        <v>47662</v>
      </c>
      <c r="H17" s="36"/>
      <c r="I17" s="36">
        <v>16725</v>
      </c>
      <c r="J17" s="24"/>
      <c r="K17" s="36">
        <v>8731</v>
      </c>
      <c r="L17" s="36"/>
      <c r="M17" s="36">
        <v>13029</v>
      </c>
      <c r="P17" s="162"/>
      <c r="Q17" s="8"/>
      <c r="S17" s="162"/>
      <c r="T17" s="7"/>
      <c r="X17" s="7"/>
      <c r="Y17" s="7"/>
      <c r="Z17" s="7"/>
      <c r="AA17" s="7"/>
    </row>
    <row r="18" spans="1:27" s="9" customFormat="1" ht="23.65" customHeight="1">
      <c r="A18" s="37" t="s">
        <v>86</v>
      </c>
      <c r="B18" s="24"/>
      <c r="C18" s="133"/>
      <c r="D18" s="133"/>
      <c r="E18" s="17"/>
      <c r="F18" s="17"/>
      <c r="G18" s="36">
        <v>540</v>
      </c>
      <c r="H18" s="36"/>
      <c r="I18" s="36">
        <v>0</v>
      </c>
      <c r="J18" s="24"/>
      <c r="K18" s="36">
        <v>0</v>
      </c>
      <c r="L18" s="36"/>
      <c r="M18" s="36">
        <v>0</v>
      </c>
      <c r="P18" s="162"/>
      <c r="Q18" s="8"/>
      <c r="S18" s="162"/>
      <c r="T18" s="7"/>
      <c r="X18" s="7"/>
      <c r="Y18" s="7"/>
      <c r="Z18" s="7"/>
      <c r="AA18" s="7"/>
    </row>
    <row r="19" spans="1:27" s="7" customFormat="1" ht="23.65" customHeight="1">
      <c r="A19" s="18" t="s">
        <v>87</v>
      </c>
      <c r="B19" s="15"/>
      <c r="C19" s="16"/>
      <c r="D19" s="16"/>
      <c r="E19" s="15"/>
      <c r="F19" s="15"/>
      <c r="G19" s="38">
        <f>SUM(G15:G18)</f>
        <v>312129</v>
      </c>
      <c r="H19" s="36"/>
      <c r="I19" s="38">
        <f>SUM(I15:I18)</f>
        <v>285661</v>
      </c>
      <c r="J19" s="15"/>
      <c r="K19" s="38">
        <f>SUM(K15:K18)</f>
        <v>12537</v>
      </c>
      <c r="L19" s="36"/>
      <c r="M19" s="38">
        <f>SUM(M15:M18)</f>
        <v>17167</v>
      </c>
      <c r="P19" s="148"/>
      <c r="Q19" s="8"/>
      <c r="S19" s="148"/>
    </row>
    <row r="20" spans="1:27" s="7" customFormat="1" ht="23.65" customHeight="1">
      <c r="A20" s="18" t="s">
        <v>88</v>
      </c>
      <c r="B20" s="15"/>
      <c r="C20" s="16"/>
      <c r="D20" s="16"/>
      <c r="E20" s="15"/>
      <c r="F20" s="15"/>
      <c r="G20" s="36">
        <f>G13-G19</f>
        <v>104170</v>
      </c>
      <c r="H20" s="36"/>
      <c r="I20" s="36">
        <f>I13-I19</f>
        <v>110255</v>
      </c>
      <c r="J20" s="15"/>
      <c r="K20" s="36">
        <f>K13-K19</f>
        <v>-4420</v>
      </c>
      <c r="L20" s="36"/>
      <c r="M20" s="36">
        <f>M13-M19</f>
        <v>-8832</v>
      </c>
      <c r="P20" s="148"/>
      <c r="Q20" s="8"/>
      <c r="S20" s="148"/>
    </row>
    <row r="21" spans="1:27" s="7" customFormat="1" ht="23.65" customHeight="1">
      <c r="A21" s="15" t="s">
        <v>89</v>
      </c>
      <c r="B21" s="15"/>
      <c r="C21" s="16"/>
      <c r="D21" s="16"/>
      <c r="E21" s="15"/>
      <c r="F21" s="15"/>
      <c r="G21" s="36">
        <v>564</v>
      </c>
      <c r="H21" s="36"/>
      <c r="I21" s="36">
        <v>14</v>
      </c>
      <c r="J21" s="15"/>
      <c r="K21" s="36">
        <v>3241</v>
      </c>
      <c r="L21" s="36"/>
      <c r="M21" s="36">
        <v>229</v>
      </c>
      <c r="P21" s="148"/>
      <c r="Q21" s="8"/>
      <c r="S21" s="148"/>
    </row>
    <row r="22" spans="1:27" s="7" customFormat="1" ht="23.65" customHeight="1">
      <c r="A22" s="15" t="s">
        <v>90</v>
      </c>
      <c r="B22" s="15"/>
      <c r="C22" s="16"/>
      <c r="D22" s="16"/>
      <c r="E22" s="17"/>
      <c r="F22" s="17"/>
      <c r="G22" s="35">
        <v>-2244</v>
      </c>
      <c r="H22" s="36"/>
      <c r="I22" s="35">
        <v>-115</v>
      </c>
      <c r="J22" s="15"/>
      <c r="K22" s="35">
        <v>-151</v>
      </c>
      <c r="L22" s="36"/>
      <c r="M22" s="35">
        <v>-34</v>
      </c>
      <c r="P22" s="148"/>
      <c r="Q22" s="8"/>
      <c r="S22" s="148"/>
    </row>
    <row r="23" spans="1:27" s="7" customFormat="1" ht="23.65" customHeight="1">
      <c r="A23" s="18" t="s">
        <v>91</v>
      </c>
      <c r="B23" s="15"/>
      <c r="C23" s="16"/>
      <c r="D23" s="16"/>
      <c r="E23" s="15"/>
      <c r="F23" s="15"/>
      <c r="G23" s="36">
        <f>SUM(G20:G22)</f>
        <v>102490</v>
      </c>
      <c r="H23" s="36"/>
      <c r="I23" s="36">
        <f>SUM(I20:I22)</f>
        <v>110154</v>
      </c>
      <c r="J23" s="15"/>
      <c r="K23" s="36">
        <f>SUM(K20:K22)</f>
        <v>-1330</v>
      </c>
      <c r="L23" s="36"/>
      <c r="M23" s="36">
        <f>SUM(M20:M22)</f>
        <v>-8637</v>
      </c>
      <c r="P23" s="148"/>
      <c r="Q23" s="8"/>
      <c r="S23" s="148"/>
    </row>
    <row r="24" spans="1:27" s="7" customFormat="1" ht="23.65" customHeight="1">
      <c r="A24" s="15" t="s">
        <v>92</v>
      </c>
      <c r="B24" s="15"/>
      <c r="C24" s="16"/>
      <c r="D24" s="16"/>
      <c r="E24" s="17">
        <v>8</v>
      </c>
      <c r="F24" s="17"/>
      <c r="G24" s="35">
        <v>-22082</v>
      </c>
      <c r="H24" s="36"/>
      <c r="I24" s="35">
        <v>-22318</v>
      </c>
      <c r="J24" s="15"/>
      <c r="K24" s="35">
        <v>-185</v>
      </c>
      <c r="L24" s="36"/>
      <c r="M24" s="35">
        <v>3</v>
      </c>
      <c r="P24" s="148"/>
      <c r="Q24" s="8"/>
      <c r="S24" s="148"/>
    </row>
    <row r="25" spans="1:27" s="7" customFormat="1" ht="23.65" customHeight="1">
      <c r="A25" s="18" t="s">
        <v>93</v>
      </c>
      <c r="B25" s="15"/>
      <c r="C25" s="16"/>
      <c r="D25" s="16"/>
      <c r="E25" s="15"/>
      <c r="F25" s="15"/>
      <c r="G25" s="38">
        <f>SUM(G23:G24)</f>
        <v>80408</v>
      </c>
      <c r="H25" s="36"/>
      <c r="I25" s="143">
        <f>SUM(I23:I24)</f>
        <v>87836</v>
      </c>
      <c r="J25" s="24"/>
      <c r="K25" s="38">
        <f>SUM(K23:K24)</f>
        <v>-1515</v>
      </c>
      <c r="L25" s="36"/>
      <c r="M25" s="38">
        <f>SUM(M23:M24)</f>
        <v>-8634</v>
      </c>
      <c r="P25" s="148"/>
      <c r="Q25" s="8"/>
      <c r="S25" s="148"/>
    </row>
    <row r="26" spans="1:27" s="7" customFormat="1" ht="15" customHeight="1">
      <c r="A26" s="15"/>
      <c r="B26" s="15"/>
      <c r="C26" s="16"/>
      <c r="D26" s="16"/>
      <c r="E26" s="15"/>
      <c r="F26" s="15"/>
      <c r="G26" s="23"/>
      <c r="H26" s="23"/>
      <c r="I26" s="23"/>
      <c r="J26" s="15"/>
      <c r="K26" s="23"/>
      <c r="L26" s="36"/>
      <c r="M26" s="36"/>
      <c r="P26" s="148"/>
      <c r="Q26" s="8"/>
      <c r="S26" s="148"/>
    </row>
    <row r="27" spans="1:27" s="7" customFormat="1" ht="23.65" customHeight="1">
      <c r="A27" s="18" t="s">
        <v>94</v>
      </c>
      <c r="B27" s="15"/>
      <c r="C27" s="16"/>
      <c r="D27" s="16"/>
      <c r="E27" s="15"/>
      <c r="F27" s="15"/>
      <c r="G27" s="23"/>
      <c r="H27" s="23"/>
      <c r="I27" s="23"/>
      <c r="J27" s="15"/>
      <c r="K27" s="23"/>
      <c r="L27" s="36"/>
      <c r="M27" s="36"/>
      <c r="P27" s="148"/>
      <c r="Q27" s="8"/>
      <c r="S27" s="148"/>
    </row>
    <row r="28" spans="1:27" s="7" customFormat="1" ht="23.65" customHeight="1">
      <c r="A28" s="18" t="s">
        <v>95</v>
      </c>
      <c r="B28" s="15"/>
      <c r="C28" s="16"/>
      <c r="D28" s="16"/>
      <c r="E28" s="17"/>
      <c r="F28" s="15"/>
      <c r="G28" s="35">
        <v>0</v>
      </c>
      <c r="H28" s="23"/>
      <c r="I28" s="35">
        <v>0</v>
      </c>
      <c r="J28" s="15"/>
      <c r="K28" s="35">
        <v>0</v>
      </c>
      <c r="L28" s="36"/>
      <c r="M28" s="35">
        <v>0</v>
      </c>
      <c r="P28" s="148"/>
      <c r="Q28" s="8"/>
      <c r="S28" s="148"/>
    </row>
    <row r="29" spans="1:27" s="7" customFormat="1" ht="23.65" customHeight="1">
      <c r="A29" s="15"/>
      <c r="B29" s="15"/>
      <c r="C29" s="16"/>
      <c r="D29" s="16"/>
      <c r="E29" s="15"/>
      <c r="F29" s="15"/>
      <c r="G29" s="23"/>
      <c r="H29" s="23"/>
      <c r="I29" s="23"/>
      <c r="J29" s="24"/>
      <c r="K29" s="23"/>
      <c r="L29" s="36"/>
      <c r="M29" s="36"/>
      <c r="P29" s="148"/>
      <c r="Q29" s="8"/>
      <c r="S29" s="148"/>
    </row>
    <row r="30" spans="1:27" s="7" customFormat="1" ht="23.65" customHeight="1" thickBot="1">
      <c r="A30" s="18" t="s">
        <v>96</v>
      </c>
      <c r="B30" s="15"/>
      <c r="C30" s="16"/>
      <c r="D30" s="16"/>
      <c r="E30" s="15"/>
      <c r="F30" s="15"/>
      <c r="G30" s="39">
        <f>G25</f>
        <v>80408</v>
      </c>
      <c r="H30" s="23"/>
      <c r="I30" s="39">
        <f>I25</f>
        <v>87836</v>
      </c>
      <c r="J30" s="15"/>
      <c r="K30" s="39">
        <f>K25</f>
        <v>-1515</v>
      </c>
      <c r="L30" s="36"/>
      <c r="M30" s="39">
        <f>M25</f>
        <v>-8634</v>
      </c>
      <c r="P30" s="148"/>
      <c r="Q30" s="8"/>
      <c r="S30" s="148"/>
    </row>
    <row r="31" spans="1:27" s="7" customFormat="1" ht="15" customHeight="1" thickTop="1">
      <c r="A31" s="18"/>
      <c r="B31" s="15"/>
      <c r="C31" s="16"/>
      <c r="D31" s="16"/>
      <c r="E31" s="15"/>
      <c r="F31" s="15"/>
      <c r="G31" s="36"/>
      <c r="H31" s="23"/>
      <c r="I31" s="36"/>
      <c r="J31" s="15"/>
      <c r="K31" s="36"/>
      <c r="L31" s="36"/>
      <c r="M31" s="36"/>
      <c r="P31" s="148"/>
      <c r="Q31" s="8"/>
      <c r="S31" s="148"/>
    </row>
    <row r="32" spans="1:27" s="7" customFormat="1" ht="23.65" customHeight="1">
      <c r="A32" s="18" t="s">
        <v>97</v>
      </c>
      <c r="B32" s="15"/>
      <c r="C32" s="16"/>
      <c r="D32" s="16"/>
      <c r="E32" s="15"/>
      <c r="F32" s="15"/>
      <c r="G32" s="36"/>
      <c r="H32" s="23"/>
      <c r="I32" s="36"/>
      <c r="J32" s="15"/>
      <c r="K32" s="36"/>
      <c r="L32" s="36"/>
      <c r="M32" s="36"/>
      <c r="P32" s="148"/>
      <c r="Q32" s="8"/>
      <c r="S32" s="148"/>
    </row>
    <row r="33" spans="1:27" s="7" customFormat="1" ht="23.65" customHeight="1" thickBot="1">
      <c r="A33" s="15" t="s">
        <v>98</v>
      </c>
      <c r="B33" s="15"/>
      <c r="C33" s="16"/>
      <c r="D33" s="16"/>
      <c r="E33" s="15"/>
      <c r="F33" s="15"/>
      <c r="G33" s="36">
        <v>80055</v>
      </c>
      <c r="H33" s="23"/>
      <c r="I33" s="36">
        <v>87851</v>
      </c>
      <c r="J33" s="15"/>
      <c r="K33" s="39">
        <f>K25</f>
        <v>-1515</v>
      </c>
      <c r="L33" s="36"/>
      <c r="M33" s="39">
        <f>M25</f>
        <v>-8634</v>
      </c>
      <c r="P33" s="148"/>
      <c r="Q33" s="8"/>
      <c r="S33" s="148"/>
    </row>
    <row r="34" spans="1:27" s="7" customFormat="1" ht="23.65" customHeight="1" thickTop="1">
      <c r="A34" s="15" t="s">
        <v>99</v>
      </c>
      <c r="B34" s="15"/>
      <c r="C34" s="16"/>
      <c r="D34" s="16"/>
      <c r="E34" s="15"/>
      <c r="F34" s="15"/>
      <c r="G34" s="35">
        <v>353</v>
      </c>
      <c r="H34" s="23"/>
      <c r="I34" s="35">
        <v>-15</v>
      </c>
      <c r="J34" s="15"/>
      <c r="K34" s="36"/>
      <c r="L34" s="36"/>
      <c r="M34" s="36"/>
      <c r="P34" s="148"/>
      <c r="Q34" s="8"/>
      <c r="S34" s="148"/>
    </row>
    <row r="35" spans="1:27" s="7" customFormat="1" ht="23.65" customHeight="1" thickBot="1">
      <c r="A35" s="15"/>
      <c r="B35" s="15"/>
      <c r="C35" s="16"/>
      <c r="D35" s="16"/>
      <c r="E35" s="15"/>
      <c r="F35" s="15"/>
      <c r="G35" s="39">
        <f>SUM(G33:G34)</f>
        <v>80408</v>
      </c>
      <c r="H35" s="23"/>
      <c r="I35" s="39">
        <f>SUM(I33:I34)</f>
        <v>87836</v>
      </c>
      <c r="J35" s="15"/>
      <c r="K35" s="36"/>
      <c r="L35" s="36"/>
      <c r="M35" s="36"/>
      <c r="P35" s="148"/>
      <c r="Q35" s="8"/>
      <c r="S35" s="148"/>
    </row>
    <row r="36" spans="1:27" s="7" customFormat="1" ht="15" customHeight="1" thickTop="1">
      <c r="A36" s="15"/>
      <c r="B36" s="15"/>
      <c r="C36" s="16"/>
      <c r="D36" s="16"/>
      <c r="E36" s="15"/>
      <c r="F36" s="15"/>
      <c r="G36" s="36"/>
      <c r="H36" s="23"/>
      <c r="I36" s="36"/>
      <c r="J36" s="15"/>
      <c r="K36" s="36"/>
      <c r="L36" s="36"/>
      <c r="M36" s="36"/>
      <c r="P36" s="148"/>
      <c r="Q36" s="8"/>
      <c r="S36" s="148"/>
    </row>
    <row r="37" spans="1:27" s="7" customFormat="1" ht="23.65" customHeight="1">
      <c r="A37" s="18" t="s">
        <v>100</v>
      </c>
      <c r="B37" s="15"/>
      <c r="C37" s="16"/>
      <c r="D37" s="16"/>
      <c r="E37" s="15"/>
      <c r="F37" s="15"/>
      <c r="G37" s="36"/>
      <c r="H37" s="23"/>
      <c r="I37" s="36"/>
      <c r="J37" s="15"/>
      <c r="K37" s="36"/>
      <c r="L37" s="36"/>
      <c r="M37" s="36"/>
      <c r="P37" s="148"/>
      <c r="Q37" s="8"/>
      <c r="S37" s="148"/>
    </row>
    <row r="38" spans="1:27" s="7" customFormat="1" ht="23.65" customHeight="1" thickBot="1">
      <c r="A38" s="15" t="s">
        <v>98</v>
      </c>
      <c r="B38" s="15"/>
      <c r="C38" s="16"/>
      <c r="D38" s="16"/>
      <c r="E38" s="15"/>
      <c r="F38" s="15"/>
      <c r="G38" s="36">
        <v>80055</v>
      </c>
      <c r="H38" s="23"/>
      <c r="I38" s="36">
        <v>87851</v>
      </c>
      <c r="J38" s="15"/>
      <c r="K38" s="39">
        <f>K30</f>
        <v>-1515</v>
      </c>
      <c r="L38" s="36"/>
      <c r="M38" s="39">
        <f>M30</f>
        <v>-8634</v>
      </c>
      <c r="P38" s="148"/>
      <c r="Q38" s="8"/>
      <c r="S38" s="148"/>
    </row>
    <row r="39" spans="1:27" s="7" customFormat="1" ht="23.65" customHeight="1" thickTop="1">
      <c r="A39" s="15" t="s">
        <v>99</v>
      </c>
      <c r="B39" s="15"/>
      <c r="C39" s="16"/>
      <c r="D39" s="16"/>
      <c r="E39" s="15"/>
      <c r="F39" s="15"/>
      <c r="G39" s="35">
        <v>353</v>
      </c>
      <c r="H39" s="23"/>
      <c r="I39" s="35">
        <v>-15</v>
      </c>
      <c r="J39" s="15"/>
      <c r="K39" s="36"/>
      <c r="L39" s="36"/>
      <c r="M39" s="36"/>
      <c r="P39" s="148"/>
      <c r="Q39" s="8"/>
      <c r="S39" s="148"/>
    </row>
    <row r="40" spans="1:27" s="7" customFormat="1" ht="23.65" customHeight="1" thickBot="1">
      <c r="B40" s="15"/>
      <c r="C40" s="16"/>
      <c r="D40" s="16"/>
      <c r="E40" s="15"/>
      <c r="F40" s="15"/>
      <c r="G40" s="39">
        <f>G38+G39</f>
        <v>80408</v>
      </c>
      <c r="H40" s="23"/>
      <c r="I40" s="39">
        <f>SUM(I38:I39)</f>
        <v>87836</v>
      </c>
      <c r="J40" s="15"/>
      <c r="K40" s="36"/>
      <c r="L40" s="36"/>
      <c r="M40" s="36"/>
      <c r="P40" s="148"/>
      <c r="Q40" s="8"/>
      <c r="S40" s="148"/>
    </row>
    <row r="41" spans="1:27" s="7" customFormat="1" ht="16.899999999999999" customHeight="1" thickTop="1">
      <c r="A41" s="15"/>
      <c r="B41" s="15"/>
      <c r="C41" s="16"/>
      <c r="D41" s="16"/>
      <c r="E41" s="15"/>
      <c r="F41" s="15"/>
      <c r="G41" s="23"/>
      <c r="H41" s="23"/>
      <c r="I41" s="23"/>
      <c r="J41" s="15"/>
      <c r="K41" s="23"/>
      <c r="L41" s="36"/>
      <c r="M41" s="36"/>
      <c r="P41" s="148"/>
      <c r="S41" s="148"/>
    </row>
    <row r="42" spans="1:27" s="9" customFormat="1" ht="15" customHeight="1">
      <c r="A42" s="170" t="s">
        <v>101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P42" s="162"/>
      <c r="S42" s="162"/>
      <c r="T42" s="7"/>
      <c r="X42" s="7"/>
      <c r="Y42" s="7"/>
      <c r="Z42" s="7"/>
      <c r="AA42" s="7"/>
    </row>
    <row r="43" spans="1:27" s="9" customFormat="1" ht="23.65" customHeight="1">
      <c r="A43" s="82" t="s">
        <v>102</v>
      </c>
      <c r="B43" s="24"/>
      <c r="C43" s="133"/>
      <c r="D43" s="133"/>
      <c r="E43" s="83"/>
      <c r="F43" s="83"/>
      <c r="G43" s="36"/>
      <c r="H43" s="36"/>
      <c r="I43" s="36"/>
      <c r="J43" s="24"/>
      <c r="K43" s="36"/>
      <c r="L43" s="36"/>
      <c r="M43" s="36"/>
      <c r="P43" s="162"/>
      <c r="S43" s="162"/>
      <c r="T43" s="7"/>
      <c r="X43" s="7"/>
      <c r="Y43" s="7"/>
      <c r="Z43" s="7"/>
      <c r="AA43" s="7"/>
    </row>
    <row r="44" spans="1:27" s="9" customFormat="1" ht="23.65" customHeight="1">
      <c r="A44" s="24" t="s">
        <v>103</v>
      </c>
      <c r="B44" s="24"/>
      <c r="C44" s="133"/>
      <c r="D44" s="133"/>
      <c r="E44" s="83"/>
      <c r="F44" s="83"/>
      <c r="G44" s="36"/>
      <c r="H44" s="36"/>
      <c r="I44" s="36"/>
      <c r="J44" s="24"/>
      <c r="K44" s="36"/>
      <c r="L44" s="36"/>
      <c r="M44" s="36"/>
      <c r="P44" s="162"/>
      <c r="S44" s="162"/>
      <c r="T44" s="7"/>
      <c r="X44" s="7"/>
      <c r="Y44" s="7"/>
      <c r="Z44" s="7"/>
      <c r="AA44" s="7"/>
    </row>
    <row r="45" spans="1:27" s="9" customFormat="1" ht="23.65" customHeight="1" thickBot="1">
      <c r="A45" s="37" t="s">
        <v>104</v>
      </c>
      <c r="B45" s="24"/>
      <c r="C45" s="133"/>
      <c r="D45" s="133"/>
      <c r="E45" s="83"/>
      <c r="F45" s="83"/>
      <c r="G45" s="160">
        <v>0.25</v>
      </c>
      <c r="H45" s="36"/>
      <c r="I45" s="160">
        <v>0.27500000000000002</v>
      </c>
      <c r="J45" s="23"/>
      <c r="K45" s="161">
        <v>-5.0000000000000001E-3</v>
      </c>
      <c r="L45" s="23"/>
      <c r="M45" s="160">
        <v>-2.7E-2</v>
      </c>
      <c r="P45" s="150"/>
      <c r="Q45" s="115"/>
      <c r="R45" s="115"/>
      <c r="S45" s="150"/>
      <c r="T45" s="7"/>
      <c r="U45" s="115"/>
      <c r="V45" s="115"/>
      <c r="X45" s="7"/>
      <c r="Y45" s="7"/>
      <c r="Z45" s="7"/>
      <c r="AA45" s="10"/>
    </row>
    <row r="46" spans="1:27" s="9" customFormat="1" ht="15" customHeight="1" thickTop="1">
      <c r="A46" s="24"/>
      <c r="B46" s="24"/>
      <c r="C46" s="133"/>
      <c r="D46" s="133"/>
      <c r="E46" s="24"/>
      <c r="F46" s="24"/>
      <c r="G46" s="36"/>
      <c r="H46" s="36"/>
      <c r="I46" s="36"/>
      <c r="J46" s="24"/>
      <c r="K46" s="36"/>
      <c r="L46" s="36"/>
      <c r="M46" s="36"/>
      <c r="P46" s="150"/>
      <c r="S46" s="162"/>
    </row>
    <row r="47" spans="1:27" s="7" customFormat="1" ht="23.65" customHeight="1">
      <c r="A47" s="7" t="s">
        <v>35</v>
      </c>
      <c r="C47" s="8"/>
      <c r="D47" s="8"/>
      <c r="G47" s="12"/>
      <c r="H47" s="74"/>
      <c r="I47" s="12"/>
      <c r="K47" s="12"/>
      <c r="L47" s="9"/>
      <c r="P47" s="148"/>
      <c r="S47" s="148"/>
    </row>
  </sheetData>
  <mergeCells count="5">
    <mergeCell ref="K1:M1"/>
    <mergeCell ref="A42:M42"/>
    <mergeCell ref="A5:M5"/>
    <mergeCell ref="G6:I6"/>
    <mergeCell ref="K6:M6"/>
  </mergeCells>
  <pageMargins left="0.78740157480314965" right="0.31496062992125984" top="0.59055118110236227" bottom="0.19685039370078741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90C9B-E21A-46C1-8A8D-A50228042D2A}">
  <dimension ref="A1:X27"/>
  <sheetViews>
    <sheetView showGridLines="0" view="pageBreakPreview" zoomScale="70" zoomScaleNormal="80" zoomScaleSheetLayoutView="70" workbookViewId="0">
      <selection activeCell="C13" sqref="C13"/>
    </sheetView>
  </sheetViews>
  <sheetFormatPr defaultColWidth="9.28515625" defaultRowHeight="24" customHeight="1"/>
  <cols>
    <col min="1" max="1" width="31.140625" style="84" customWidth="1"/>
    <col min="2" max="2" width="2.7109375" style="84" customWidth="1"/>
    <col min="3" max="3" width="8.7109375" style="84" customWidth="1"/>
    <col min="4" max="4" width="1.5703125" style="84" customWidth="1"/>
    <col min="5" max="5" width="16.28515625" style="84" customWidth="1"/>
    <col min="6" max="6" width="1.28515625" style="84" customWidth="1"/>
    <col min="7" max="7" width="16.28515625" style="84" customWidth="1"/>
    <col min="8" max="8" width="1.28515625" style="84" customWidth="1"/>
    <col min="9" max="9" width="16.28515625" style="84" customWidth="1"/>
    <col min="10" max="10" width="1.28515625" style="84" customWidth="1"/>
    <col min="11" max="11" width="16.28515625" style="84" customWidth="1"/>
    <col min="12" max="12" width="1.28515625" style="84" customWidth="1"/>
    <col min="13" max="13" width="16.28515625" style="84" customWidth="1"/>
    <col min="14" max="14" width="1.28515625" style="84" customWidth="1"/>
    <col min="15" max="15" width="16.28515625" style="84" customWidth="1"/>
    <col min="16" max="16" width="1.28515625" style="84" customWidth="1"/>
    <col min="17" max="17" width="24.7109375" style="84" customWidth="1"/>
    <col min="18" max="18" width="1.28515625" style="84" customWidth="1"/>
    <col min="19" max="19" width="16.42578125" style="84" customWidth="1"/>
    <col min="20" max="20" width="1.28515625" style="84" customWidth="1"/>
    <col min="21" max="21" width="16.28515625" style="84" customWidth="1"/>
    <col min="22" max="22" width="1.28515625" style="84" customWidth="1"/>
    <col min="23" max="23" width="16.28515625" style="84" customWidth="1"/>
    <col min="24" max="24" width="0.7109375" style="84" customWidth="1"/>
    <col min="25" max="25" width="9.28515625" style="84"/>
    <col min="26" max="26" width="10.28515625" style="84" bestFit="1" customWidth="1"/>
    <col min="27" max="16384" width="9.28515625" style="84"/>
  </cols>
  <sheetData>
    <row r="1" spans="1:24" ht="24" customHeight="1">
      <c r="U1" s="176" t="s">
        <v>73</v>
      </c>
      <c r="V1" s="176"/>
      <c r="W1" s="176"/>
    </row>
    <row r="2" spans="1:24" ht="24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64"/>
    </row>
    <row r="3" spans="1:24" ht="24" customHeight="1">
      <c r="A3" s="64" t="s">
        <v>105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ht="24" customHeight="1">
      <c r="A4" s="118" t="s">
        <v>75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24" customHeight="1"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101" t="s">
        <v>3</v>
      </c>
      <c r="X5" s="85"/>
    </row>
    <row r="6" spans="1:24" s="87" customFormat="1" ht="24" customHeight="1">
      <c r="A6" s="86"/>
      <c r="B6" s="86"/>
      <c r="C6" s="86"/>
      <c r="D6" s="86"/>
      <c r="E6" s="174" t="s">
        <v>4</v>
      </c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</row>
    <row r="7" spans="1:24" s="87" customFormat="1" ht="24" customHeight="1">
      <c r="A7" s="86"/>
      <c r="B7" s="86"/>
      <c r="C7" s="86"/>
      <c r="D7" s="86"/>
      <c r="E7" s="177" t="s">
        <v>67</v>
      </c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53"/>
      <c r="U7" s="153"/>
      <c r="V7" s="153"/>
      <c r="W7" s="153"/>
    </row>
    <row r="8" spans="1:24" s="87" customFormat="1" ht="24" customHeight="1">
      <c r="A8" s="86"/>
      <c r="B8" s="86"/>
      <c r="C8" s="86"/>
      <c r="D8" s="86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 t="s">
        <v>106</v>
      </c>
      <c r="R8" s="88"/>
      <c r="S8" s="88"/>
      <c r="T8" s="88"/>
      <c r="U8" s="88"/>
      <c r="V8" s="88"/>
      <c r="W8" s="88"/>
    </row>
    <row r="9" spans="1:24" s="87" customFormat="1" ht="24" customHeight="1">
      <c r="K9" s="88"/>
      <c r="L9" s="88"/>
      <c r="M9" s="88"/>
      <c r="N9" s="88"/>
      <c r="O9" s="88"/>
      <c r="P9" s="90"/>
      <c r="Q9" s="89" t="s">
        <v>107</v>
      </c>
      <c r="R9" s="90"/>
      <c r="S9" s="90"/>
      <c r="T9" s="90"/>
      <c r="U9" s="88" t="s">
        <v>108</v>
      </c>
      <c r="V9" s="90"/>
      <c r="W9" s="88"/>
      <c r="X9" s="90"/>
    </row>
    <row r="10" spans="1:24" s="87" customFormat="1" ht="24" customHeight="1">
      <c r="E10" s="87" t="s">
        <v>109</v>
      </c>
      <c r="I10" s="87" t="s">
        <v>110</v>
      </c>
      <c r="K10" s="126"/>
      <c r="L10" s="126"/>
      <c r="M10" s="127" t="s">
        <v>61</v>
      </c>
      <c r="N10" s="127"/>
      <c r="O10" s="127"/>
      <c r="Q10" s="90" t="s">
        <v>111</v>
      </c>
      <c r="S10" s="87" t="s">
        <v>112</v>
      </c>
      <c r="U10" s="90" t="s">
        <v>113</v>
      </c>
      <c r="V10" s="90"/>
      <c r="W10" s="94"/>
    </row>
    <row r="11" spans="1:24" ht="24" customHeight="1">
      <c r="A11" s="87"/>
      <c r="B11" s="90"/>
      <c r="D11" s="87"/>
      <c r="E11" s="87" t="s">
        <v>114</v>
      </c>
      <c r="F11" s="87"/>
      <c r="G11" s="155" t="s">
        <v>115</v>
      </c>
      <c r="H11" s="87"/>
      <c r="I11" s="87" t="s">
        <v>116</v>
      </c>
      <c r="J11" s="90"/>
      <c r="K11" s="175" t="s">
        <v>117</v>
      </c>
      <c r="L11" s="175"/>
      <c r="M11" s="175"/>
      <c r="P11" s="94"/>
      <c r="Q11" s="87" t="s">
        <v>118</v>
      </c>
      <c r="R11" s="90"/>
      <c r="S11" s="87" t="s">
        <v>119</v>
      </c>
      <c r="T11" s="90"/>
      <c r="U11" s="87" t="s">
        <v>120</v>
      </c>
      <c r="V11" s="90"/>
      <c r="W11" s="87" t="s">
        <v>121</v>
      </c>
      <c r="X11" s="54"/>
    </row>
    <row r="12" spans="1:24" ht="24" customHeight="1">
      <c r="A12" s="87"/>
      <c r="B12" s="90"/>
      <c r="C12" s="90"/>
      <c r="D12" s="87"/>
      <c r="E12" s="126" t="s">
        <v>122</v>
      </c>
      <c r="F12" s="90"/>
      <c r="G12" s="156" t="s">
        <v>123</v>
      </c>
      <c r="H12" s="90"/>
      <c r="I12" s="126" t="s">
        <v>124</v>
      </c>
      <c r="J12" s="90"/>
      <c r="K12" s="126" t="s">
        <v>125</v>
      </c>
      <c r="L12" s="90"/>
      <c r="M12" s="126" t="s">
        <v>126</v>
      </c>
      <c r="N12" s="92"/>
      <c r="O12" s="126" t="s">
        <v>127</v>
      </c>
      <c r="P12" s="90"/>
      <c r="Q12" s="126" t="s">
        <v>128</v>
      </c>
      <c r="R12" s="90"/>
      <c r="S12" s="126" t="s">
        <v>129</v>
      </c>
      <c r="T12" s="90"/>
      <c r="U12" s="126" t="s">
        <v>130</v>
      </c>
      <c r="V12" s="90"/>
      <c r="W12" s="126" t="s">
        <v>54</v>
      </c>
      <c r="X12" s="54"/>
    </row>
    <row r="13" spans="1:24" ht="24" customHeight="1">
      <c r="A13" s="119" t="s">
        <v>131</v>
      </c>
      <c r="B13" s="91"/>
      <c r="C13" s="17"/>
      <c r="E13" s="92">
        <v>160000</v>
      </c>
      <c r="F13" s="92"/>
      <c r="G13" s="92">
        <v>1123087</v>
      </c>
      <c r="H13" s="92"/>
      <c r="I13" s="92">
        <v>9350</v>
      </c>
      <c r="J13" s="92"/>
      <c r="K13" s="92">
        <v>16000</v>
      </c>
      <c r="L13" s="92"/>
      <c r="M13" s="92">
        <v>4300</v>
      </c>
      <c r="N13" s="92"/>
      <c r="O13" s="92">
        <v>173325</v>
      </c>
      <c r="P13" s="92"/>
      <c r="Q13" s="92">
        <v>-2727</v>
      </c>
      <c r="R13" s="92"/>
      <c r="S13" s="92">
        <f>SUM(E13:R13)</f>
        <v>1483335</v>
      </c>
      <c r="T13" s="92"/>
      <c r="U13" s="92">
        <v>0</v>
      </c>
      <c r="V13" s="92"/>
      <c r="W13" s="92">
        <f>S13+U13</f>
        <v>1483335</v>
      </c>
      <c r="X13" s="54"/>
    </row>
    <row r="14" spans="1:24" ht="24" customHeight="1">
      <c r="A14" s="55" t="s">
        <v>93</v>
      </c>
      <c r="B14" s="91"/>
      <c r="C14" s="17"/>
      <c r="E14" s="92">
        <v>0</v>
      </c>
      <c r="F14" s="92"/>
      <c r="G14" s="92">
        <v>0</v>
      </c>
      <c r="H14" s="92"/>
      <c r="I14" s="92">
        <v>0</v>
      </c>
      <c r="J14" s="92"/>
      <c r="K14" s="92">
        <v>0</v>
      </c>
      <c r="L14" s="92"/>
      <c r="M14" s="92">
        <v>0</v>
      </c>
      <c r="N14" s="92"/>
      <c r="O14" s="92">
        <f>PL!I25-U14</f>
        <v>87851</v>
      </c>
      <c r="P14" s="92"/>
      <c r="Q14" s="92">
        <v>0</v>
      </c>
      <c r="R14" s="92"/>
      <c r="S14" s="92">
        <f>SUM(E14:R14)</f>
        <v>87851</v>
      </c>
      <c r="T14" s="92"/>
      <c r="U14" s="92">
        <v>-15</v>
      </c>
      <c r="V14" s="92"/>
      <c r="W14" s="92">
        <f>S14+U14</f>
        <v>87836</v>
      </c>
      <c r="X14" s="54"/>
    </row>
    <row r="15" spans="1:24" ht="24" customHeight="1">
      <c r="A15" s="55" t="s">
        <v>95</v>
      </c>
      <c r="B15" s="91"/>
      <c r="C15" s="17"/>
      <c r="E15" s="95">
        <v>0</v>
      </c>
      <c r="F15" s="92"/>
      <c r="G15" s="95">
        <v>0</v>
      </c>
      <c r="H15" s="92"/>
      <c r="I15" s="95">
        <v>0</v>
      </c>
      <c r="J15" s="92"/>
      <c r="K15" s="95">
        <v>0</v>
      </c>
      <c r="L15" s="92"/>
      <c r="M15" s="95">
        <v>0</v>
      </c>
      <c r="N15" s="92"/>
      <c r="O15" s="95">
        <v>0</v>
      </c>
      <c r="P15" s="92"/>
      <c r="Q15" s="95">
        <v>0</v>
      </c>
      <c r="R15" s="92"/>
      <c r="S15" s="95">
        <f>SUM(E15:R15)</f>
        <v>0</v>
      </c>
      <c r="T15" s="92"/>
      <c r="U15" s="95">
        <v>0</v>
      </c>
      <c r="V15" s="92"/>
      <c r="W15" s="92">
        <f>S15+U15</f>
        <v>0</v>
      </c>
      <c r="X15" s="54"/>
    </row>
    <row r="16" spans="1:24" ht="24" customHeight="1">
      <c r="A16" s="55" t="s">
        <v>96</v>
      </c>
      <c r="B16" s="91"/>
      <c r="C16" s="17"/>
      <c r="E16" s="92">
        <f>SUM(E14:E15)</f>
        <v>0</v>
      </c>
      <c r="F16" s="92"/>
      <c r="G16" s="92">
        <f>SUM(G14:G15)</f>
        <v>0</v>
      </c>
      <c r="H16" s="92"/>
      <c r="I16" s="92">
        <f>SUM(I14:I15)</f>
        <v>0</v>
      </c>
      <c r="J16" s="92"/>
      <c r="K16" s="92">
        <f>SUM(K14:K15)</f>
        <v>0</v>
      </c>
      <c r="L16" s="92"/>
      <c r="M16" s="92">
        <f>SUM(M14:M15)</f>
        <v>0</v>
      </c>
      <c r="N16" s="92"/>
      <c r="O16" s="92">
        <f>SUM(O14:O15)</f>
        <v>87851</v>
      </c>
      <c r="P16" s="92"/>
      <c r="Q16" s="92">
        <f>SUM(Q14:Q15)</f>
        <v>0</v>
      </c>
      <c r="R16" s="92"/>
      <c r="S16" s="92">
        <f>SUM(S14:S15)</f>
        <v>87851</v>
      </c>
      <c r="T16" s="92"/>
      <c r="U16" s="92">
        <f>SUM(U14:U15)</f>
        <v>-15</v>
      </c>
      <c r="V16" s="92"/>
      <c r="W16" s="152">
        <f>SUM(W14:W15)</f>
        <v>87836</v>
      </c>
      <c r="X16" s="54"/>
    </row>
    <row r="17" spans="1:24" ht="24" customHeight="1">
      <c r="A17" s="43" t="s">
        <v>132</v>
      </c>
      <c r="B17" s="91"/>
      <c r="C17" s="17"/>
      <c r="E17" s="92">
        <v>0</v>
      </c>
      <c r="F17" s="92"/>
      <c r="G17" s="92">
        <v>0</v>
      </c>
      <c r="H17" s="92"/>
      <c r="I17" s="92">
        <v>0</v>
      </c>
      <c r="J17" s="92"/>
      <c r="K17" s="92">
        <v>0</v>
      </c>
      <c r="L17" s="92"/>
      <c r="M17" s="92">
        <v>0</v>
      </c>
      <c r="N17" s="92"/>
      <c r="O17" s="92">
        <v>0</v>
      </c>
      <c r="P17" s="92"/>
      <c r="Q17" s="92">
        <v>0</v>
      </c>
      <c r="R17" s="92"/>
      <c r="S17" s="92">
        <f>SUM(E17:R17)</f>
        <v>0</v>
      </c>
      <c r="T17" s="92"/>
      <c r="U17" s="92">
        <v>1500</v>
      </c>
      <c r="V17" s="92"/>
      <c r="W17" s="92">
        <f>S17+U17</f>
        <v>1500</v>
      </c>
      <c r="X17" s="54"/>
    </row>
    <row r="18" spans="1:24" ht="24" customHeight="1" thickBot="1">
      <c r="A18" s="119" t="s">
        <v>133</v>
      </c>
      <c r="B18" s="91"/>
      <c r="E18" s="96">
        <f>SUM(E16:E17,E13)</f>
        <v>160000</v>
      </c>
      <c r="F18" s="92"/>
      <c r="G18" s="96">
        <f>SUM(G16:G17,G13)</f>
        <v>1123087</v>
      </c>
      <c r="H18" s="92"/>
      <c r="I18" s="96">
        <f>SUM(I16:I17,I13)</f>
        <v>9350</v>
      </c>
      <c r="J18" s="92"/>
      <c r="K18" s="96">
        <f>SUM(K16:K17,K13)</f>
        <v>16000</v>
      </c>
      <c r="L18" s="92"/>
      <c r="M18" s="96">
        <f>SUM(M16:M17,M13)</f>
        <v>4300</v>
      </c>
      <c r="N18" s="92"/>
      <c r="O18" s="96">
        <f>SUM(O16:O17,O13)</f>
        <v>261176</v>
      </c>
      <c r="P18" s="92"/>
      <c r="Q18" s="96">
        <f>SUM(Q16:Q17,Q13)</f>
        <v>-2727</v>
      </c>
      <c r="R18" s="92"/>
      <c r="S18" s="96">
        <f>SUM(S16:S17,S13)</f>
        <v>1571186</v>
      </c>
      <c r="T18" s="92"/>
      <c r="U18" s="96">
        <f>SUM(U16:U17,U13)</f>
        <v>1485</v>
      </c>
      <c r="V18" s="92"/>
      <c r="W18" s="96">
        <f>SUM(W16:W17,W13)</f>
        <v>1572671</v>
      </c>
    </row>
    <row r="19" spans="1:24" s="90" customFormat="1" ht="24" customHeight="1" thickTop="1">
      <c r="A19" s="55"/>
      <c r="B19" s="55"/>
      <c r="C19" s="84"/>
      <c r="D19" s="84"/>
    </row>
    <row r="20" spans="1:24" ht="24" customHeight="1">
      <c r="A20" s="119" t="s">
        <v>134</v>
      </c>
      <c r="B20" s="91"/>
      <c r="C20" s="93"/>
      <c r="E20" s="92">
        <v>160000</v>
      </c>
      <c r="F20" s="92"/>
      <c r="G20" s="92">
        <v>1123087</v>
      </c>
      <c r="H20" s="92"/>
      <c r="I20" s="92">
        <v>9350</v>
      </c>
      <c r="J20" s="92"/>
      <c r="K20" s="92">
        <v>16000</v>
      </c>
      <c r="L20" s="92"/>
      <c r="M20" s="92">
        <v>6100</v>
      </c>
      <c r="N20" s="92"/>
      <c r="O20" s="92">
        <v>410686</v>
      </c>
      <c r="P20" s="92"/>
      <c r="Q20" s="92">
        <v>-2727</v>
      </c>
      <c r="R20" s="92"/>
      <c r="S20" s="92">
        <f>SUM(E20:R20)</f>
        <v>1722496</v>
      </c>
      <c r="T20" s="92"/>
      <c r="U20" s="92">
        <v>23843</v>
      </c>
      <c r="V20" s="92"/>
      <c r="W20" s="92">
        <f>S20+U20</f>
        <v>1746339</v>
      </c>
    </row>
    <row r="21" spans="1:24" ht="24" customHeight="1">
      <c r="A21" s="55" t="s">
        <v>135</v>
      </c>
      <c r="B21" s="91"/>
      <c r="C21" s="17"/>
      <c r="E21" s="92">
        <v>0</v>
      </c>
      <c r="F21" s="92"/>
      <c r="G21" s="92">
        <v>0</v>
      </c>
      <c r="H21" s="92"/>
      <c r="I21" s="92">
        <v>0</v>
      </c>
      <c r="J21" s="92"/>
      <c r="K21" s="92">
        <v>0</v>
      </c>
      <c r="L21" s="92"/>
      <c r="M21" s="92">
        <v>0</v>
      </c>
      <c r="N21" s="92"/>
      <c r="O21" s="92">
        <f>PL!G25-U21</f>
        <v>80055</v>
      </c>
      <c r="P21" s="92"/>
      <c r="Q21" s="92">
        <v>0</v>
      </c>
      <c r="R21" s="92"/>
      <c r="S21" s="92">
        <f>SUM(E21:R21)</f>
        <v>80055</v>
      </c>
      <c r="T21" s="92"/>
      <c r="U21" s="92">
        <f>PL!G34</f>
        <v>353</v>
      </c>
      <c r="V21" s="92"/>
      <c r="W21" s="92">
        <f>S21+U21</f>
        <v>80408</v>
      </c>
    </row>
    <row r="22" spans="1:24" ht="24" customHeight="1">
      <c r="A22" s="55" t="s">
        <v>95</v>
      </c>
      <c r="B22" s="17"/>
      <c r="E22" s="95">
        <v>0</v>
      </c>
      <c r="F22" s="92"/>
      <c r="G22" s="95">
        <v>0</v>
      </c>
      <c r="H22" s="92"/>
      <c r="I22" s="95">
        <v>0</v>
      </c>
      <c r="J22" s="92"/>
      <c r="K22" s="95">
        <v>0</v>
      </c>
      <c r="L22" s="92"/>
      <c r="M22" s="95">
        <v>0</v>
      </c>
      <c r="N22" s="92"/>
      <c r="O22" s="95">
        <v>0</v>
      </c>
      <c r="P22" s="92"/>
      <c r="Q22" s="95">
        <v>0</v>
      </c>
      <c r="R22" s="92"/>
      <c r="S22" s="95">
        <f>SUM(E22:R22)</f>
        <v>0</v>
      </c>
      <c r="T22" s="92"/>
      <c r="U22" s="95">
        <v>0</v>
      </c>
      <c r="V22" s="92"/>
      <c r="W22" s="95">
        <v>0</v>
      </c>
    </row>
    <row r="23" spans="1:24" ht="24" customHeight="1">
      <c r="A23" s="55" t="s">
        <v>96</v>
      </c>
      <c r="B23" s="91"/>
      <c r="C23" s="17"/>
      <c r="E23" s="92">
        <f>SUM(E21:E22)</f>
        <v>0</v>
      </c>
      <c r="F23" s="92"/>
      <c r="G23" s="92">
        <f>SUM(G21:G22)</f>
        <v>0</v>
      </c>
      <c r="H23" s="92"/>
      <c r="I23" s="92">
        <f>SUM(I21:I22)</f>
        <v>0</v>
      </c>
      <c r="J23" s="92"/>
      <c r="K23" s="92">
        <f>SUM(K21:K22)</f>
        <v>0</v>
      </c>
      <c r="L23" s="92"/>
      <c r="M23" s="92">
        <f>SUM(M21:M22)</f>
        <v>0</v>
      </c>
      <c r="N23" s="92"/>
      <c r="O23" s="92">
        <f>SUM(O21:O22)</f>
        <v>80055</v>
      </c>
      <c r="P23" s="92"/>
      <c r="Q23" s="92">
        <f>SUM(Q21:Q22)</f>
        <v>0</v>
      </c>
      <c r="R23" s="92"/>
      <c r="S23" s="92">
        <f>SUM(S21:S22)</f>
        <v>80055</v>
      </c>
      <c r="T23" s="92"/>
      <c r="U23" s="92">
        <f>SUM(U21:U22)</f>
        <v>353</v>
      </c>
      <c r="V23" s="92"/>
      <c r="W23" s="92">
        <f>SUM(W21:W22)</f>
        <v>80408</v>
      </c>
    </row>
    <row r="24" spans="1:24" ht="24" customHeight="1">
      <c r="A24" s="132" t="s">
        <v>132</v>
      </c>
      <c r="B24" s="91"/>
      <c r="C24" s="17"/>
      <c r="E24" s="95">
        <v>0</v>
      </c>
      <c r="F24" s="92"/>
      <c r="G24" s="95">
        <v>0</v>
      </c>
      <c r="H24" s="92"/>
      <c r="I24" s="95">
        <v>0</v>
      </c>
      <c r="J24" s="92"/>
      <c r="K24" s="95">
        <v>0</v>
      </c>
      <c r="L24" s="92"/>
      <c r="M24" s="95">
        <v>0</v>
      </c>
      <c r="N24" s="92"/>
      <c r="O24" s="95">
        <v>0</v>
      </c>
      <c r="P24" s="92"/>
      <c r="Q24" s="95">
        <v>0</v>
      </c>
      <c r="R24" s="92"/>
      <c r="S24" s="95">
        <f>SUM(E24:R24)</f>
        <v>0</v>
      </c>
      <c r="T24" s="92"/>
      <c r="U24" s="95">
        <v>270</v>
      </c>
      <c r="V24" s="92"/>
      <c r="W24" s="95">
        <f>S24+U24</f>
        <v>270</v>
      </c>
    </row>
    <row r="25" spans="1:24" ht="24" customHeight="1" thickBot="1">
      <c r="A25" s="119" t="s">
        <v>136</v>
      </c>
      <c r="B25" s="91"/>
      <c r="C25" s="17"/>
      <c r="E25" s="97">
        <f>SUM(E23:E24,E20)</f>
        <v>160000</v>
      </c>
      <c r="F25" s="92"/>
      <c r="G25" s="97">
        <f>SUM(G23:G24,G20)</f>
        <v>1123087</v>
      </c>
      <c r="H25" s="92"/>
      <c r="I25" s="97">
        <f>SUM(I23:I24,I20)</f>
        <v>9350</v>
      </c>
      <c r="J25" s="92"/>
      <c r="K25" s="97">
        <f>SUM(K23:K24,K20)</f>
        <v>16000</v>
      </c>
      <c r="L25" s="92"/>
      <c r="M25" s="97">
        <f>SUM(M23:M24,M20)</f>
        <v>6100</v>
      </c>
      <c r="N25" s="92"/>
      <c r="O25" s="97">
        <f>SUM(O23:O24,O20)</f>
        <v>490741</v>
      </c>
      <c r="P25" s="92"/>
      <c r="Q25" s="97">
        <f>SUM(Q23:Q24,Q20)</f>
        <v>-2727</v>
      </c>
      <c r="R25" s="92"/>
      <c r="S25" s="97">
        <f>SUM(S23:S24,S20)</f>
        <v>1802551</v>
      </c>
      <c r="T25" s="92"/>
      <c r="U25" s="97">
        <f>SUM(U23:U24,U20)</f>
        <v>24466</v>
      </c>
      <c r="V25" s="92"/>
      <c r="W25" s="97">
        <f>SUM(W23:W24,W20)</f>
        <v>1827017</v>
      </c>
    </row>
    <row r="26" spans="1:24" s="90" customFormat="1" ht="24" customHeight="1" thickTop="1">
      <c r="A26" s="55"/>
      <c r="B26" s="55"/>
      <c r="C26" s="93"/>
      <c r="D26" s="84"/>
      <c r="E26" s="92">
        <f>E25-BS!G64</f>
        <v>0</v>
      </c>
      <c r="F26" s="92"/>
      <c r="G26" s="92">
        <f>G25-BS!G65</f>
        <v>0</v>
      </c>
      <c r="H26" s="92"/>
      <c r="I26" s="92">
        <f>I25-BS!G66</f>
        <v>0</v>
      </c>
      <c r="J26" s="92"/>
      <c r="K26" s="92">
        <f>K25-BS!G69</f>
        <v>0</v>
      </c>
      <c r="L26" s="92"/>
      <c r="M26" s="92">
        <f>M25-BS!G70</f>
        <v>0</v>
      </c>
      <c r="N26" s="92"/>
      <c r="O26" s="92">
        <f>O25-BS!G71</f>
        <v>0</v>
      </c>
      <c r="P26" s="92"/>
      <c r="Q26" s="92">
        <f>Q25-BS!G72</f>
        <v>0</v>
      </c>
      <c r="R26" s="92"/>
      <c r="S26" s="92">
        <f>S25-BS!G73</f>
        <v>0</v>
      </c>
      <c r="T26" s="92"/>
      <c r="U26" s="92">
        <f>U25-BS!G74</f>
        <v>0</v>
      </c>
      <c r="V26" s="92"/>
      <c r="W26" s="92">
        <f>W25-BS!G75</f>
        <v>0</v>
      </c>
    </row>
    <row r="27" spans="1:24" ht="24" customHeight="1">
      <c r="A27" s="55" t="s">
        <v>35</v>
      </c>
    </row>
  </sheetData>
  <mergeCells count="5">
    <mergeCell ref="A2:W2"/>
    <mergeCell ref="E6:W6"/>
    <mergeCell ref="K11:M11"/>
    <mergeCell ref="U1:W1"/>
    <mergeCell ref="E7:S7"/>
  </mergeCells>
  <pageMargins left="0.6692913385826772" right="0.31496062992125984" top="0.59055118110236227" bottom="0.19685039370078741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3075D-FA32-4E75-84C8-7FB9CE5D66C3}">
  <dimension ref="A1:P209"/>
  <sheetViews>
    <sheetView showGridLines="0" view="pageBreakPreview" topLeftCell="A4" zoomScale="80" zoomScaleNormal="100" zoomScaleSheetLayoutView="80" workbookViewId="0">
      <selection activeCell="C13" sqref="C13"/>
    </sheetView>
  </sheetViews>
  <sheetFormatPr defaultColWidth="9.28515625" defaultRowHeight="24" customHeight="1"/>
  <cols>
    <col min="1" max="1" width="22.7109375" style="98" customWidth="1"/>
    <col min="2" max="2" width="9.5703125" style="98" customWidth="1"/>
    <col min="3" max="3" width="8.42578125" style="98" customWidth="1"/>
    <col min="4" max="4" width="1.7109375" style="98" customWidth="1"/>
    <col min="5" max="5" width="17.28515625" style="98" customWidth="1"/>
    <col min="6" max="6" width="2.28515625" style="98" customWidth="1"/>
    <col min="7" max="7" width="17.28515625" style="98" customWidth="1"/>
    <col min="8" max="8" width="2.28515625" style="98" customWidth="1"/>
    <col min="9" max="9" width="17.28515625" style="98" customWidth="1"/>
    <col min="10" max="10" width="2.28515625" style="110" customWidth="1"/>
    <col min="11" max="11" width="17.28515625" style="110" customWidth="1"/>
    <col min="12" max="12" width="1.7109375" style="110" customWidth="1"/>
    <col min="13" max="13" width="17.28515625" style="98" customWidth="1"/>
    <col min="14" max="14" width="2.28515625" style="98" customWidth="1"/>
    <col min="15" max="15" width="17.28515625" style="98" customWidth="1"/>
    <col min="16" max="16" width="0.7109375" style="98" customWidth="1"/>
    <col min="17" max="16384" width="9.28515625" style="98"/>
  </cols>
  <sheetData>
    <row r="1" spans="1:16" ht="24" customHeight="1">
      <c r="O1" s="166" t="s">
        <v>73</v>
      </c>
    </row>
    <row r="2" spans="1:16" ht="24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24" customHeight="1">
      <c r="A3" s="6" t="s">
        <v>137</v>
      </c>
      <c r="B3" s="6"/>
      <c r="C3" s="6"/>
      <c r="D3" s="6"/>
      <c r="E3" s="6"/>
      <c r="F3" s="6"/>
      <c r="G3" s="6"/>
      <c r="H3" s="6"/>
      <c r="I3" s="6"/>
      <c r="J3" s="112"/>
      <c r="K3" s="112"/>
      <c r="L3" s="112"/>
      <c r="M3" s="6"/>
      <c r="N3" s="6"/>
      <c r="O3" s="6"/>
      <c r="P3" s="6"/>
    </row>
    <row r="4" spans="1:16" ht="24" customHeight="1">
      <c r="A4" s="99" t="s">
        <v>75</v>
      </c>
      <c r="B4" s="99"/>
      <c r="C4" s="99"/>
      <c r="D4" s="99"/>
      <c r="E4" s="99"/>
      <c r="F4" s="99"/>
      <c r="G4" s="99"/>
      <c r="H4" s="99"/>
      <c r="I4" s="99"/>
      <c r="J4" s="113"/>
      <c r="K4" s="113"/>
      <c r="L4" s="113"/>
      <c r="M4" s="99"/>
      <c r="N4" s="6"/>
      <c r="O4" s="6"/>
      <c r="P4" s="6"/>
    </row>
    <row r="5" spans="1:16" ht="24" customHeight="1">
      <c r="B5" s="100"/>
      <c r="C5" s="100"/>
      <c r="D5" s="100"/>
      <c r="E5" s="100"/>
      <c r="F5" s="100"/>
      <c r="G5" s="100"/>
      <c r="H5" s="100"/>
      <c r="I5" s="100"/>
      <c r="J5" s="114"/>
      <c r="K5" s="114"/>
      <c r="L5" s="114"/>
      <c r="M5" s="100"/>
      <c r="N5" s="100"/>
      <c r="O5" s="101" t="s">
        <v>3</v>
      </c>
      <c r="P5" s="100"/>
    </row>
    <row r="6" spans="1:16" s="103" customFormat="1" ht="24" customHeight="1">
      <c r="A6" s="141"/>
      <c r="B6" s="102"/>
      <c r="C6" s="102"/>
      <c r="D6" s="102"/>
      <c r="E6" s="178" t="s">
        <v>5</v>
      </c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6" s="103" customFormat="1" ht="24" customHeight="1">
      <c r="A7" s="141"/>
      <c r="B7" s="102"/>
      <c r="C7" s="102"/>
      <c r="D7" s="102"/>
      <c r="E7" s="104"/>
      <c r="F7" s="104"/>
      <c r="H7" s="104"/>
      <c r="I7" s="103" t="s">
        <v>110</v>
      </c>
      <c r="J7" s="105"/>
      <c r="K7" s="179" t="s">
        <v>61</v>
      </c>
      <c r="L7" s="179"/>
      <c r="M7" s="179"/>
      <c r="N7" s="104"/>
      <c r="O7" s="104"/>
    </row>
    <row r="8" spans="1:16" s="103" customFormat="1" ht="24" customHeight="1">
      <c r="A8" s="142"/>
      <c r="E8" s="103" t="s">
        <v>138</v>
      </c>
      <c r="G8" s="157" t="s">
        <v>115</v>
      </c>
      <c r="I8" s="103" t="s">
        <v>116</v>
      </c>
      <c r="J8" s="105"/>
      <c r="K8" s="144" t="s">
        <v>139</v>
      </c>
      <c r="L8" s="145"/>
      <c r="M8" s="145"/>
      <c r="O8" s="87" t="s">
        <v>121</v>
      </c>
    </row>
    <row r="9" spans="1:16" ht="24" customHeight="1">
      <c r="A9" s="103"/>
      <c r="B9" s="103"/>
      <c r="C9" s="105"/>
      <c r="D9" s="103"/>
      <c r="E9" s="165" t="s">
        <v>122</v>
      </c>
      <c r="F9" s="105"/>
      <c r="G9" s="158" t="s">
        <v>123</v>
      </c>
      <c r="H9" s="105"/>
      <c r="I9" s="165" t="s">
        <v>124</v>
      </c>
      <c r="J9" s="105"/>
      <c r="K9" s="146" t="s">
        <v>140</v>
      </c>
      <c r="L9" s="105"/>
      <c r="M9" s="165" t="s">
        <v>127</v>
      </c>
      <c r="N9" s="105"/>
      <c r="O9" s="126" t="s">
        <v>54</v>
      </c>
      <c r="P9" s="106"/>
    </row>
    <row r="10" spans="1:16" ht="24" customHeight="1">
      <c r="A10" s="120" t="s">
        <v>131</v>
      </c>
      <c r="C10" s="93"/>
      <c r="E10" s="107">
        <v>160000</v>
      </c>
      <c r="F10" s="107"/>
      <c r="G10" s="107">
        <v>1123087</v>
      </c>
      <c r="H10" s="107"/>
      <c r="I10" s="107">
        <v>5703</v>
      </c>
      <c r="J10" s="107"/>
      <c r="K10" s="107">
        <v>16000</v>
      </c>
      <c r="L10" s="107"/>
      <c r="M10" s="107">
        <v>58481</v>
      </c>
      <c r="N10" s="107"/>
      <c r="O10" s="107">
        <f>SUM(E10:N10)</f>
        <v>1363271</v>
      </c>
      <c r="P10" s="106"/>
    </row>
    <row r="11" spans="1:16" ht="24" customHeight="1">
      <c r="A11" s="4" t="s">
        <v>141</v>
      </c>
      <c r="C11" s="93"/>
      <c r="E11" s="107">
        <v>0</v>
      </c>
      <c r="F11" s="107"/>
      <c r="G11" s="107">
        <v>0</v>
      </c>
      <c r="H11" s="107"/>
      <c r="I11" s="107">
        <v>0</v>
      </c>
      <c r="J11" s="107"/>
      <c r="K11" s="107">
        <v>0</v>
      </c>
      <c r="L11" s="107"/>
      <c r="M11" s="107">
        <f>PL!M25</f>
        <v>-8634</v>
      </c>
      <c r="N11" s="107"/>
      <c r="O11" s="107">
        <f>SUM(E11:N11)</f>
        <v>-8634</v>
      </c>
      <c r="P11" s="106"/>
    </row>
    <row r="12" spans="1:16" ht="24" customHeight="1">
      <c r="A12" s="55" t="s">
        <v>95</v>
      </c>
      <c r="C12" s="93"/>
      <c r="E12" s="108">
        <v>0</v>
      </c>
      <c r="F12" s="107"/>
      <c r="G12" s="108">
        <v>0</v>
      </c>
      <c r="H12" s="107"/>
      <c r="I12" s="108">
        <v>0</v>
      </c>
      <c r="J12" s="107"/>
      <c r="K12" s="108">
        <v>0</v>
      </c>
      <c r="L12" s="107"/>
      <c r="M12" s="108">
        <v>0</v>
      </c>
      <c r="N12" s="107"/>
      <c r="O12" s="108">
        <f>SUM(E12:N12)</f>
        <v>0</v>
      </c>
      <c r="P12" s="106"/>
    </row>
    <row r="13" spans="1:16" ht="24" customHeight="1">
      <c r="A13" s="55" t="s">
        <v>96</v>
      </c>
      <c r="C13" s="93"/>
      <c r="E13" s="154">
        <f>SUM(E11:E12)</f>
        <v>0</v>
      </c>
      <c r="F13" s="107"/>
      <c r="G13" s="154">
        <f>SUM(G11:G12)</f>
        <v>0</v>
      </c>
      <c r="H13" s="107"/>
      <c r="I13" s="154">
        <f>SUM(I11:I12)</f>
        <v>0</v>
      </c>
      <c r="J13" s="109"/>
      <c r="K13" s="154">
        <f>SUM(K11:K12)</f>
        <v>0</v>
      </c>
      <c r="L13" s="109"/>
      <c r="M13" s="154">
        <f>SUM(M11:M12)</f>
        <v>-8634</v>
      </c>
      <c r="N13" s="109"/>
      <c r="O13" s="154">
        <f>SUM(O11:O12)</f>
        <v>-8634</v>
      </c>
      <c r="P13" s="106"/>
    </row>
    <row r="14" spans="1:16" ht="24" customHeight="1" thickBot="1">
      <c r="A14" s="120" t="s">
        <v>133</v>
      </c>
      <c r="C14" s="93"/>
      <c r="D14" s="110"/>
      <c r="E14" s="111">
        <f>SUM(E10,E13:E13)</f>
        <v>160000</v>
      </c>
      <c r="F14" s="107"/>
      <c r="G14" s="111">
        <f>SUM(G10,G13:G13)</f>
        <v>1123087</v>
      </c>
      <c r="H14" s="107"/>
      <c r="I14" s="111">
        <f>SUM(I10,I13:I13)</f>
        <v>5703</v>
      </c>
      <c r="J14" s="107"/>
      <c r="K14" s="111">
        <f>SUM(K10,K13:K13)</f>
        <v>16000</v>
      </c>
      <c r="L14" s="107"/>
      <c r="M14" s="111">
        <f>SUM(M10,M13:M13)</f>
        <v>49847</v>
      </c>
      <c r="N14" s="107"/>
      <c r="O14" s="111">
        <f>SUM(O10,O13:O13)</f>
        <v>1354637</v>
      </c>
    </row>
    <row r="15" spans="1:16" ht="24" customHeight="1" thickTop="1">
      <c r="A15" s="120"/>
      <c r="C15" s="93"/>
      <c r="D15" s="110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16" ht="24" customHeight="1">
      <c r="A16" s="120" t="s">
        <v>134</v>
      </c>
      <c r="C16" s="93"/>
      <c r="E16" s="107">
        <v>160000</v>
      </c>
      <c r="F16" s="107"/>
      <c r="G16" s="107">
        <v>1123087</v>
      </c>
      <c r="H16" s="107"/>
      <c r="I16" s="107">
        <v>5703</v>
      </c>
      <c r="J16" s="107"/>
      <c r="K16" s="107">
        <v>16000</v>
      </c>
      <c r="L16" s="107"/>
      <c r="M16" s="107">
        <v>334202</v>
      </c>
      <c r="N16" s="107"/>
      <c r="O16" s="107">
        <f>SUM(E16:N16)</f>
        <v>1638992</v>
      </c>
      <c r="P16" s="106"/>
    </row>
    <row r="17" spans="1:16" ht="24" customHeight="1">
      <c r="A17" s="4" t="s">
        <v>141</v>
      </c>
      <c r="C17" s="93"/>
      <c r="E17" s="107">
        <v>0</v>
      </c>
      <c r="F17" s="107"/>
      <c r="G17" s="107">
        <v>0</v>
      </c>
      <c r="H17" s="107"/>
      <c r="I17" s="107">
        <v>0</v>
      </c>
      <c r="J17" s="107"/>
      <c r="K17" s="107">
        <v>0</v>
      </c>
      <c r="L17" s="107"/>
      <c r="M17" s="107">
        <f>PL!K25</f>
        <v>-1515</v>
      </c>
      <c r="N17" s="107"/>
      <c r="O17" s="107">
        <f>SUM(E17:N17)</f>
        <v>-1515</v>
      </c>
      <c r="P17" s="106"/>
    </row>
    <row r="18" spans="1:16" ht="24" customHeight="1">
      <c r="A18" s="55" t="s">
        <v>95</v>
      </c>
      <c r="C18" s="93"/>
      <c r="E18" s="108">
        <v>0</v>
      </c>
      <c r="F18" s="107"/>
      <c r="G18" s="108">
        <v>0</v>
      </c>
      <c r="H18" s="107"/>
      <c r="I18" s="108">
        <v>0</v>
      </c>
      <c r="J18" s="107"/>
      <c r="K18" s="108">
        <v>0</v>
      </c>
      <c r="L18" s="107"/>
      <c r="M18" s="108">
        <v>0</v>
      </c>
      <c r="N18" s="107"/>
      <c r="O18" s="108">
        <f>SUM(E18:M18)</f>
        <v>0</v>
      </c>
      <c r="P18" s="106"/>
    </row>
    <row r="19" spans="1:16" ht="24" customHeight="1">
      <c r="A19" s="55" t="s">
        <v>96</v>
      </c>
      <c r="C19" s="93"/>
      <c r="E19" s="154">
        <f>SUM(E17:E18)</f>
        <v>0</v>
      </c>
      <c r="F19" s="107"/>
      <c r="G19" s="154">
        <f>SUM(G17:G18)</f>
        <v>0</v>
      </c>
      <c r="H19" s="107"/>
      <c r="I19" s="154">
        <f>SUM(I17:I18)</f>
        <v>0</v>
      </c>
      <c r="J19" s="109"/>
      <c r="K19" s="154">
        <f>SUM(K17:K18)</f>
        <v>0</v>
      </c>
      <c r="L19" s="109"/>
      <c r="M19" s="154">
        <f>SUM(M17:M18)</f>
        <v>-1515</v>
      </c>
      <c r="N19" s="107"/>
      <c r="O19" s="154">
        <f>SUM(O17:O18)</f>
        <v>-1515</v>
      </c>
      <c r="P19" s="106"/>
    </row>
    <row r="20" spans="1:16" ht="24" customHeight="1" thickBot="1">
      <c r="A20" s="120" t="s">
        <v>136</v>
      </c>
      <c r="C20" s="93"/>
      <c r="D20" s="110"/>
      <c r="E20" s="111">
        <f>SUM(E19:E19,E16)</f>
        <v>160000</v>
      </c>
      <c r="F20" s="107"/>
      <c r="G20" s="111">
        <f>SUM(G19:G19,G16)</f>
        <v>1123087</v>
      </c>
      <c r="H20" s="107"/>
      <c r="I20" s="111">
        <f>SUM(I19:I19,I16)</f>
        <v>5703</v>
      </c>
      <c r="J20" s="107"/>
      <c r="K20" s="111">
        <f>SUM(K19:K19,K16)</f>
        <v>16000</v>
      </c>
      <c r="L20" s="107"/>
      <c r="M20" s="111">
        <f>SUM(M19:M19,M16)</f>
        <v>332687</v>
      </c>
      <c r="N20" s="107"/>
      <c r="O20" s="111">
        <f>SUM(O19:O19,O16)</f>
        <v>1637477</v>
      </c>
    </row>
    <row r="21" spans="1:16" s="105" customFormat="1" ht="24" customHeight="1" thickTop="1">
      <c r="A21" s="4"/>
      <c r="B21" s="98"/>
      <c r="C21" s="98"/>
      <c r="D21" s="98"/>
      <c r="E21" s="107">
        <f>BS!G64-Separtate!E20</f>
        <v>0</v>
      </c>
      <c r="F21" s="107"/>
      <c r="G21" s="107">
        <f>G20-BS!K65</f>
        <v>0</v>
      </c>
      <c r="H21" s="107"/>
      <c r="I21" s="107">
        <f>BS!K66-Separtate!I20</f>
        <v>0</v>
      </c>
      <c r="J21" s="107"/>
      <c r="K21" s="107">
        <f>BS!K69-Separtate!K20</f>
        <v>0</v>
      </c>
      <c r="L21" s="107"/>
      <c r="M21" s="107">
        <f>BS!K71-Separtate!M20</f>
        <v>0</v>
      </c>
      <c r="N21" s="107"/>
      <c r="O21" s="107">
        <f>SUM(O20-BS!K75)</f>
        <v>0</v>
      </c>
    </row>
    <row r="22" spans="1:16" s="110" customFormat="1" ht="24" customHeight="1">
      <c r="A22" s="4" t="s">
        <v>35</v>
      </c>
      <c r="B22" s="4"/>
      <c r="C22" s="98"/>
      <c r="D22" s="98"/>
      <c r="E22" s="98"/>
      <c r="F22" s="98"/>
      <c r="G22" s="98"/>
      <c r="H22" s="98"/>
      <c r="I22" s="98"/>
      <c r="M22" s="98"/>
      <c r="N22" s="107"/>
      <c r="O22" s="98"/>
    </row>
    <row r="23" spans="1:16" s="110" customFormat="1" ht="24" customHeight="1">
      <c r="A23" s="98"/>
      <c r="B23" s="98"/>
      <c r="C23" s="98"/>
      <c r="D23" s="98"/>
      <c r="E23" s="98"/>
      <c r="F23" s="98"/>
      <c r="G23" s="98"/>
      <c r="H23" s="98"/>
      <c r="I23" s="98"/>
      <c r="M23" s="98"/>
      <c r="N23" s="105"/>
      <c r="O23" s="98"/>
    </row>
    <row r="24" spans="1:16" s="110" customFormat="1" ht="24" customHeight="1">
      <c r="A24" s="98"/>
      <c r="B24" s="98"/>
      <c r="C24" s="98"/>
      <c r="D24" s="98"/>
      <c r="E24" s="98"/>
      <c r="F24" s="98"/>
      <c r="G24" s="98"/>
      <c r="H24" s="98"/>
      <c r="I24" s="98"/>
      <c r="M24" s="98"/>
      <c r="N24" s="98"/>
      <c r="O24" s="98"/>
      <c r="P24" s="105"/>
    </row>
    <row r="25" spans="1:16" s="110" customFormat="1" ht="24" customHeight="1">
      <c r="A25" s="98"/>
      <c r="B25" s="98"/>
      <c r="C25" s="98"/>
      <c r="D25" s="98"/>
      <c r="E25" s="98"/>
      <c r="F25" s="98"/>
      <c r="G25" s="98"/>
      <c r="H25" s="98"/>
      <c r="I25" s="98"/>
      <c r="M25" s="98"/>
      <c r="N25" s="98"/>
      <c r="O25" s="98"/>
    </row>
    <row r="187" spans="4:6" ht="24" customHeight="1">
      <c r="D187" s="98">
        <f>-2885</f>
        <v>-2885</v>
      </c>
      <c r="F187" s="98">
        <f>-2885</f>
        <v>-2885</v>
      </c>
    </row>
    <row r="207" spans="4:6" ht="24" customHeight="1">
      <c r="D207" s="98" t="e">
        <f>#REF!</f>
        <v>#REF!</v>
      </c>
      <c r="F207" s="98">
        <v>0</v>
      </c>
    </row>
    <row r="209" spans="4:6" ht="24" customHeight="1">
      <c r="D209" s="98" t="e">
        <f>#REF!</f>
        <v>#REF!</v>
      </c>
      <c r="F209" s="98">
        <f>F208-F9</f>
        <v>0</v>
      </c>
    </row>
  </sheetData>
  <mergeCells count="3">
    <mergeCell ref="A2:P2"/>
    <mergeCell ref="E6:O6"/>
    <mergeCell ref="K7:M7"/>
  </mergeCells>
  <pageMargins left="0.78740157480314965" right="0.31496062992125984" top="0.59055118110236227" bottom="0.19685039370078741" header="0.31496062992125984" footer="0.31496062992125984"/>
  <pageSetup paperSize="9" scale="86" orientation="landscape" r:id="rId1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75D4F-0291-4FC2-B9F2-2841A46D9AE1}">
  <dimension ref="A1:O69"/>
  <sheetViews>
    <sheetView showGridLines="0" tabSelected="1" view="pageBreakPreview" topLeftCell="A37" zoomScaleNormal="90" zoomScaleSheetLayoutView="100" workbookViewId="0">
      <selection activeCell="G45" sqref="G45"/>
    </sheetView>
  </sheetViews>
  <sheetFormatPr defaultColWidth="9.7109375" defaultRowHeight="24" customHeight="1"/>
  <cols>
    <col min="1" max="1" width="44.7109375" style="43" customWidth="1"/>
    <col min="2" max="2" width="7" style="43" customWidth="1"/>
    <col min="3" max="3" width="1.28515625" style="43" customWidth="1"/>
    <col min="4" max="4" width="14.42578125" style="51" customWidth="1"/>
    <col min="5" max="5" width="1.28515625" style="43" customWidth="1"/>
    <col min="6" max="6" width="14.42578125" style="51" customWidth="1"/>
    <col min="7" max="7" width="1.28515625" style="43" customWidth="1"/>
    <col min="8" max="8" width="14.42578125" style="51" customWidth="1"/>
    <col min="9" max="9" width="1.28515625" style="51" customWidth="1"/>
    <col min="10" max="10" width="14.42578125" style="51" customWidth="1"/>
    <col min="11" max="11" width="0.7109375" style="43" customWidth="1"/>
    <col min="12" max="12" width="0" style="43" hidden="1" customWidth="1"/>
    <col min="13" max="13" width="18.28515625" style="43" hidden="1" customWidth="1"/>
    <col min="14" max="14" width="10.7109375" style="43" hidden="1" customWidth="1"/>
    <col min="15" max="15" width="16.7109375" style="43" hidden="1" customWidth="1"/>
    <col min="16" max="16384" width="9.7109375" style="43"/>
  </cols>
  <sheetData>
    <row r="1" spans="1:14" ht="24" customHeight="1">
      <c r="H1" s="180" t="s">
        <v>73</v>
      </c>
      <c r="I1" s="180"/>
      <c r="J1" s="180"/>
      <c r="N1" s="43" t="s">
        <v>73</v>
      </c>
    </row>
    <row r="2" spans="1:14" ht="24" customHeight="1">
      <c r="A2" s="128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4" ht="24" customHeight="1">
      <c r="A3" s="50" t="s">
        <v>142</v>
      </c>
      <c r="B3" s="50"/>
      <c r="C3" s="50"/>
      <c r="D3" s="50"/>
      <c r="E3" s="50"/>
      <c r="F3" s="50"/>
      <c r="G3" s="50"/>
      <c r="H3" s="50"/>
      <c r="I3" s="50"/>
      <c r="J3" s="50"/>
    </row>
    <row r="4" spans="1:14" ht="24" customHeight="1">
      <c r="A4" s="181" t="s">
        <v>75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4" ht="24" customHeight="1">
      <c r="A5" s="180" t="s">
        <v>3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4" ht="24" customHeight="1">
      <c r="A6" s="44"/>
      <c r="B6" s="44"/>
      <c r="C6" s="44"/>
      <c r="D6" s="182" t="s">
        <v>4</v>
      </c>
      <c r="E6" s="182"/>
      <c r="F6" s="182"/>
      <c r="G6" s="45"/>
      <c r="H6" s="182" t="s">
        <v>5</v>
      </c>
      <c r="I6" s="182"/>
      <c r="J6" s="182"/>
      <c r="N6" s="43" t="s">
        <v>5</v>
      </c>
    </row>
    <row r="7" spans="1:14" s="49" customFormat="1" ht="24" customHeight="1">
      <c r="A7" s="46"/>
      <c r="B7" s="47"/>
      <c r="C7" s="47"/>
      <c r="D7" s="48">
        <v>2567</v>
      </c>
      <c r="E7" s="47"/>
      <c r="F7" s="48">
        <v>2566</v>
      </c>
      <c r="G7" s="46"/>
      <c r="H7" s="48">
        <v>2567</v>
      </c>
      <c r="I7" s="47"/>
      <c r="J7" s="48">
        <v>2566</v>
      </c>
      <c r="N7" s="49">
        <v>2564</v>
      </c>
    </row>
    <row r="8" spans="1:14" ht="24" customHeight="1">
      <c r="A8" s="50" t="s">
        <v>143</v>
      </c>
    </row>
    <row r="9" spans="1:14" ht="24" customHeight="1">
      <c r="A9" s="52" t="s">
        <v>144</v>
      </c>
      <c r="D9" s="53">
        <f>PL!G23</f>
        <v>102490</v>
      </c>
      <c r="E9" s="54"/>
      <c r="F9" s="53">
        <f>SUM(PL!I23)</f>
        <v>110154</v>
      </c>
      <c r="G9" s="54"/>
      <c r="H9" s="53">
        <f>PL!K23</f>
        <v>-1330</v>
      </c>
      <c r="I9" s="53"/>
      <c r="J9" s="53">
        <f>PL!M23</f>
        <v>-8637</v>
      </c>
      <c r="N9" s="43">
        <v>18671</v>
      </c>
    </row>
    <row r="10" spans="1:14" ht="24" customHeight="1">
      <c r="A10" s="55" t="s">
        <v>145</v>
      </c>
      <c r="D10" s="53"/>
      <c r="E10" s="54"/>
      <c r="F10" s="53"/>
      <c r="G10" s="54"/>
      <c r="H10" s="53"/>
      <c r="I10" s="54"/>
      <c r="J10" s="53"/>
    </row>
    <row r="11" spans="1:14" ht="24" customHeight="1">
      <c r="A11" s="55" t="s">
        <v>146</v>
      </c>
      <c r="D11" s="53"/>
      <c r="E11" s="54"/>
      <c r="F11" s="53"/>
      <c r="G11" s="54"/>
      <c r="H11" s="53"/>
      <c r="I11" s="54"/>
      <c r="J11" s="53"/>
    </row>
    <row r="12" spans="1:14" ht="24" customHeight="1">
      <c r="A12" s="52" t="s">
        <v>147</v>
      </c>
      <c r="D12" s="53">
        <v>9784</v>
      </c>
      <c r="E12" s="54"/>
      <c r="F12" s="53">
        <v>1780</v>
      </c>
      <c r="G12" s="54"/>
      <c r="H12" s="53">
        <v>1364</v>
      </c>
      <c r="I12" s="54"/>
      <c r="J12" s="53">
        <v>569</v>
      </c>
      <c r="N12" s="43">
        <v>1099</v>
      </c>
    </row>
    <row r="13" spans="1:14" ht="24" customHeight="1">
      <c r="A13" s="52" t="s">
        <v>148</v>
      </c>
      <c r="D13" s="53">
        <v>2987</v>
      </c>
      <c r="E13" s="54"/>
      <c r="F13" s="53">
        <v>-7554</v>
      </c>
      <c r="G13" s="54"/>
      <c r="H13" s="53">
        <v>0</v>
      </c>
      <c r="I13" s="54"/>
      <c r="J13" s="53">
        <v>0</v>
      </c>
      <c r="L13" s="43" t="s">
        <v>149</v>
      </c>
      <c r="N13" s="43">
        <v>0</v>
      </c>
    </row>
    <row r="14" spans="1:14" ht="24" customHeight="1">
      <c r="A14" s="43" t="s">
        <v>150</v>
      </c>
      <c r="D14" s="53">
        <v>1190</v>
      </c>
      <c r="E14" s="54"/>
      <c r="F14" s="53">
        <v>324</v>
      </c>
      <c r="G14" s="54"/>
      <c r="H14" s="53">
        <v>43</v>
      </c>
      <c r="I14" s="54"/>
      <c r="J14" s="53">
        <v>38</v>
      </c>
      <c r="N14" s="43">
        <v>103</v>
      </c>
    </row>
    <row r="15" spans="1:14" ht="24" customHeight="1">
      <c r="A15" s="43" t="s">
        <v>151</v>
      </c>
      <c r="D15" s="53">
        <v>540</v>
      </c>
      <c r="E15" s="54"/>
      <c r="F15" s="53">
        <v>0</v>
      </c>
      <c r="G15" s="54"/>
      <c r="H15" s="53">
        <v>0</v>
      </c>
      <c r="I15" s="54"/>
      <c r="J15" s="53">
        <v>0</v>
      </c>
    </row>
    <row r="16" spans="1:14" ht="24" customHeight="1">
      <c r="A16" s="43" t="s">
        <v>152</v>
      </c>
      <c r="D16" s="53">
        <v>-564</v>
      </c>
      <c r="E16" s="54"/>
      <c r="F16" s="53">
        <v>-14</v>
      </c>
      <c r="G16" s="54"/>
      <c r="H16" s="53">
        <v>-3241</v>
      </c>
      <c r="I16" s="54"/>
      <c r="J16" s="53">
        <v>-229</v>
      </c>
      <c r="N16" s="43">
        <v>-71</v>
      </c>
    </row>
    <row r="17" spans="1:14" ht="24" customHeight="1">
      <c r="A17" s="43" t="s">
        <v>153</v>
      </c>
      <c r="D17" s="56">
        <v>2244</v>
      </c>
      <c r="E17" s="54"/>
      <c r="F17" s="56">
        <v>115</v>
      </c>
      <c r="G17" s="54"/>
      <c r="H17" s="56">
        <v>151</v>
      </c>
      <c r="I17" s="54"/>
      <c r="J17" s="56">
        <v>34</v>
      </c>
      <c r="L17" s="43" t="s">
        <v>154</v>
      </c>
      <c r="N17" s="43">
        <v>128</v>
      </c>
    </row>
    <row r="18" spans="1:14" ht="24" customHeight="1">
      <c r="A18" s="52" t="s">
        <v>155</v>
      </c>
      <c r="D18" s="58"/>
      <c r="E18" s="54"/>
      <c r="F18" s="58"/>
      <c r="G18" s="54"/>
      <c r="H18" s="58"/>
      <c r="I18" s="57"/>
      <c r="J18" s="58"/>
    </row>
    <row r="19" spans="1:14" ht="24" customHeight="1">
      <c r="A19" s="52" t="s">
        <v>156</v>
      </c>
      <c r="B19" s="59"/>
      <c r="C19" s="59"/>
      <c r="D19" s="53">
        <f>SUM(D9:D17)</f>
        <v>118671</v>
      </c>
      <c r="E19" s="54"/>
      <c r="F19" s="53">
        <f>SUM(F9:F17)</f>
        <v>104805</v>
      </c>
      <c r="G19" s="54"/>
      <c r="H19" s="53">
        <f>SUM(H9:H17)</f>
        <v>-3013</v>
      </c>
      <c r="I19" s="54"/>
      <c r="J19" s="53">
        <f>SUM(J9:J17)</f>
        <v>-8225</v>
      </c>
      <c r="N19" s="43">
        <v>-3917</v>
      </c>
    </row>
    <row r="20" spans="1:14" ht="24" customHeight="1">
      <c r="A20" s="52" t="s">
        <v>157</v>
      </c>
      <c r="B20" s="59"/>
      <c r="C20" s="59"/>
      <c r="D20" s="53"/>
      <c r="E20" s="60"/>
      <c r="F20" s="53"/>
      <c r="G20" s="60"/>
      <c r="H20" s="53"/>
      <c r="I20" s="60"/>
      <c r="J20" s="53"/>
    </row>
    <row r="21" spans="1:14" ht="24" customHeight="1">
      <c r="A21" s="55" t="s">
        <v>158</v>
      </c>
      <c r="B21" s="59"/>
      <c r="C21" s="59"/>
      <c r="D21" s="53">
        <v>-138095</v>
      </c>
      <c r="E21" s="60"/>
      <c r="F21" s="53">
        <v>-91563</v>
      </c>
      <c r="G21" s="60"/>
      <c r="H21" s="53">
        <v>2458</v>
      </c>
      <c r="I21" s="60"/>
      <c r="J21" s="53">
        <v>-4830</v>
      </c>
      <c r="N21" s="43">
        <v>6184</v>
      </c>
    </row>
    <row r="22" spans="1:14" ht="24" customHeight="1">
      <c r="A22" s="59" t="s">
        <v>159</v>
      </c>
      <c r="B22" s="59"/>
      <c r="C22" s="59"/>
      <c r="D22" s="53">
        <v>-66215</v>
      </c>
      <c r="E22" s="54"/>
      <c r="F22" s="53">
        <v>-14595</v>
      </c>
      <c r="G22" s="54"/>
      <c r="H22" s="53">
        <v>0</v>
      </c>
      <c r="I22" s="60"/>
      <c r="J22" s="53">
        <v>0</v>
      </c>
      <c r="N22" s="43">
        <v>0</v>
      </c>
    </row>
    <row r="23" spans="1:14" ht="24" customHeight="1">
      <c r="A23" s="52" t="s">
        <v>160</v>
      </c>
      <c r="D23" s="53">
        <v>-9116</v>
      </c>
      <c r="E23" s="54"/>
      <c r="F23" s="53">
        <v>-7162</v>
      </c>
      <c r="G23" s="54"/>
      <c r="H23" s="53">
        <v>423</v>
      </c>
      <c r="I23" s="54"/>
      <c r="J23" s="53">
        <v>-280</v>
      </c>
      <c r="N23" s="43">
        <v>-481</v>
      </c>
    </row>
    <row r="24" spans="1:14" ht="24" customHeight="1">
      <c r="A24" s="52" t="s">
        <v>161</v>
      </c>
      <c r="D24" s="53">
        <v>46</v>
      </c>
      <c r="E24" s="54"/>
      <c r="F24" s="53">
        <v>-780</v>
      </c>
      <c r="G24" s="54"/>
      <c r="H24" s="53">
        <v>35</v>
      </c>
      <c r="I24" s="54"/>
      <c r="J24" s="53">
        <v>-595</v>
      </c>
      <c r="N24" s="43">
        <v>0</v>
      </c>
    </row>
    <row r="25" spans="1:14" ht="24" customHeight="1">
      <c r="A25" s="52" t="s">
        <v>162</v>
      </c>
      <c r="D25" s="58"/>
      <c r="E25" s="54"/>
      <c r="F25" s="58"/>
      <c r="G25" s="54"/>
      <c r="H25" s="58"/>
      <c r="I25" s="54"/>
      <c r="J25" s="58"/>
    </row>
    <row r="26" spans="1:14" ht="24" customHeight="1">
      <c r="A26" s="61" t="s">
        <v>163</v>
      </c>
      <c r="D26" s="58">
        <v>-21886</v>
      </c>
      <c r="E26" s="54"/>
      <c r="F26" s="58">
        <v>112825</v>
      </c>
      <c r="G26" s="54"/>
      <c r="H26" s="58">
        <v>838</v>
      </c>
      <c r="I26" s="54"/>
      <c r="J26" s="58">
        <v>-1466</v>
      </c>
      <c r="N26" s="43">
        <v>-290</v>
      </c>
    </row>
    <row r="27" spans="1:14" ht="24" customHeight="1">
      <c r="A27" s="61" t="s">
        <v>164</v>
      </c>
      <c r="D27" s="58">
        <v>10528</v>
      </c>
      <c r="E27" s="54"/>
      <c r="F27" s="58">
        <v>11429</v>
      </c>
      <c r="G27" s="54"/>
      <c r="H27" s="58">
        <v>454</v>
      </c>
      <c r="I27" s="54"/>
      <c r="J27" s="58">
        <v>-384</v>
      </c>
      <c r="N27" s="43">
        <v>-323</v>
      </c>
    </row>
    <row r="28" spans="1:14" ht="24" customHeight="1">
      <c r="A28" s="61" t="s">
        <v>165</v>
      </c>
      <c r="D28" s="56">
        <v>-4204</v>
      </c>
      <c r="E28" s="54"/>
      <c r="F28" s="56">
        <v>0</v>
      </c>
      <c r="G28" s="54"/>
      <c r="H28" s="56">
        <v>0</v>
      </c>
      <c r="I28" s="54"/>
      <c r="J28" s="56">
        <v>0</v>
      </c>
    </row>
    <row r="29" spans="1:14" ht="24" customHeight="1">
      <c r="A29" s="62" t="s">
        <v>166</v>
      </c>
      <c r="D29" s="57">
        <f>SUM(D19:D28)</f>
        <v>-110271</v>
      </c>
      <c r="E29" s="57"/>
      <c r="F29" s="57">
        <f>SUM(F19:F28)</f>
        <v>114959</v>
      </c>
      <c r="G29" s="57"/>
      <c r="H29" s="57">
        <f>SUM(H19:H28)</f>
        <v>1195</v>
      </c>
      <c r="I29" s="57"/>
      <c r="J29" s="57">
        <f>SUM(J19:J28)</f>
        <v>-15780</v>
      </c>
      <c r="N29" s="43">
        <v>1173</v>
      </c>
    </row>
    <row r="30" spans="1:14" ht="24" customHeight="1">
      <c r="A30" s="43" t="s">
        <v>167</v>
      </c>
      <c r="C30" s="63"/>
      <c r="D30" s="58">
        <v>-1064</v>
      </c>
      <c r="E30" s="57"/>
      <c r="F30" s="58">
        <v>-115</v>
      </c>
      <c r="G30" s="57"/>
      <c r="H30" s="58">
        <v>-151</v>
      </c>
      <c r="I30" s="57"/>
      <c r="J30" s="58">
        <v>-34</v>
      </c>
      <c r="N30" s="43">
        <v>-128</v>
      </c>
    </row>
    <row r="31" spans="1:14" s="63" customFormat="1" ht="24" customHeight="1">
      <c r="A31" s="63" t="s">
        <v>168</v>
      </c>
      <c r="D31" s="56">
        <v>-9209</v>
      </c>
      <c r="E31" s="57"/>
      <c r="F31" s="56">
        <v>-8346</v>
      </c>
      <c r="G31" s="57"/>
      <c r="H31" s="56">
        <v>0</v>
      </c>
      <c r="I31" s="57"/>
      <c r="J31" s="56">
        <v>0</v>
      </c>
      <c r="N31" s="63">
        <v>0</v>
      </c>
    </row>
    <row r="32" spans="1:14" ht="24" customHeight="1">
      <c r="A32" s="50" t="s">
        <v>169</v>
      </c>
      <c r="D32" s="65">
        <f>SUM(D29:D31)</f>
        <v>-120544</v>
      </c>
      <c r="E32" s="54"/>
      <c r="F32" s="65">
        <f>SUM(F29:F31)</f>
        <v>106498</v>
      </c>
      <c r="G32" s="54"/>
      <c r="H32" s="65">
        <f>SUM(H29:H31)</f>
        <v>1044</v>
      </c>
      <c r="I32" s="54"/>
      <c r="J32" s="65">
        <f>SUM(J29:J31)</f>
        <v>-15814</v>
      </c>
      <c r="N32" s="43">
        <v>1045</v>
      </c>
    </row>
    <row r="33" spans="1:14" ht="24" customHeight="1">
      <c r="A33" s="50"/>
      <c r="D33" s="57"/>
      <c r="E33" s="54"/>
      <c r="F33" s="57"/>
      <c r="G33" s="54"/>
      <c r="H33" s="57"/>
      <c r="I33" s="54"/>
      <c r="J33" s="57"/>
    </row>
    <row r="34" spans="1:14" ht="24" customHeight="1">
      <c r="A34" s="68" t="s">
        <v>35</v>
      </c>
      <c r="D34" s="57"/>
      <c r="E34" s="54"/>
      <c r="F34" s="57"/>
      <c r="G34" s="54"/>
      <c r="H34" s="57"/>
      <c r="I34" s="54"/>
      <c r="J34" s="57"/>
    </row>
    <row r="35" spans="1:14" ht="24" customHeight="1">
      <c r="A35" s="68"/>
      <c r="B35" s="59"/>
      <c r="C35" s="59"/>
      <c r="E35" s="59"/>
      <c r="G35" s="59"/>
      <c r="H35" s="180" t="s">
        <v>73</v>
      </c>
      <c r="I35" s="180"/>
      <c r="J35" s="180"/>
      <c r="K35" s="180"/>
      <c r="N35" s="43" t="s">
        <v>73</v>
      </c>
    </row>
    <row r="36" spans="1:14" ht="24" customHeight="1">
      <c r="A36" s="181" t="s">
        <v>0</v>
      </c>
      <c r="B36" s="181"/>
      <c r="C36" s="181"/>
      <c r="D36" s="181"/>
      <c r="E36" s="181"/>
      <c r="F36" s="181"/>
      <c r="G36" s="181"/>
      <c r="H36" s="181"/>
      <c r="I36" s="181"/>
      <c r="J36" s="181"/>
    </row>
    <row r="37" spans="1:14" ht="24" customHeight="1">
      <c r="A37" s="181" t="s">
        <v>170</v>
      </c>
      <c r="B37" s="181"/>
      <c r="C37" s="181"/>
      <c r="D37" s="181"/>
      <c r="E37" s="181"/>
      <c r="F37" s="181"/>
      <c r="G37" s="181"/>
      <c r="H37" s="181"/>
      <c r="I37" s="181"/>
      <c r="J37" s="181"/>
    </row>
    <row r="38" spans="1:14" ht="24" customHeight="1">
      <c r="A38" s="181" t="s">
        <v>75</v>
      </c>
      <c r="B38" s="181"/>
      <c r="C38" s="181"/>
      <c r="D38" s="181"/>
      <c r="E38" s="181"/>
      <c r="F38" s="181"/>
      <c r="G38" s="181"/>
      <c r="H38" s="181"/>
      <c r="I38" s="181"/>
      <c r="J38" s="181"/>
    </row>
    <row r="39" spans="1:14" ht="24" customHeight="1">
      <c r="A39" s="180" t="s">
        <v>3</v>
      </c>
      <c r="B39" s="180"/>
      <c r="C39" s="180"/>
      <c r="D39" s="180"/>
      <c r="E39" s="180"/>
      <c r="F39" s="180"/>
      <c r="G39" s="180"/>
      <c r="H39" s="180"/>
      <c r="I39" s="180"/>
      <c r="J39" s="180"/>
    </row>
    <row r="40" spans="1:14" ht="24" customHeight="1">
      <c r="A40" s="44"/>
      <c r="B40" s="44"/>
      <c r="C40" s="44"/>
      <c r="D40" s="182" t="s">
        <v>4</v>
      </c>
      <c r="E40" s="182"/>
      <c r="F40" s="182"/>
      <c r="G40" s="45"/>
      <c r="H40" s="182" t="s">
        <v>5</v>
      </c>
      <c r="I40" s="183"/>
      <c r="J40" s="183"/>
      <c r="N40" s="43" t="s">
        <v>5</v>
      </c>
    </row>
    <row r="41" spans="1:14" s="49" customFormat="1" ht="24" customHeight="1">
      <c r="A41" s="46"/>
      <c r="B41" s="47"/>
      <c r="C41" s="47"/>
      <c r="D41" s="48">
        <v>2567</v>
      </c>
      <c r="E41" s="47"/>
      <c r="F41" s="48">
        <v>2566</v>
      </c>
      <c r="G41" s="46"/>
      <c r="H41" s="48">
        <v>2567</v>
      </c>
      <c r="I41" s="47"/>
      <c r="J41" s="48">
        <v>2566</v>
      </c>
      <c r="N41" s="49">
        <v>2564</v>
      </c>
    </row>
    <row r="42" spans="1:14" ht="24" customHeight="1">
      <c r="A42" s="50" t="s">
        <v>171</v>
      </c>
    </row>
    <row r="43" spans="1:14" ht="24" customHeight="1">
      <c r="A43" s="43" t="s">
        <v>172</v>
      </c>
      <c r="B43" s="59"/>
      <c r="C43" s="59"/>
      <c r="D43" s="53">
        <v>0</v>
      </c>
      <c r="E43" s="53"/>
      <c r="F43" s="53">
        <v>0</v>
      </c>
      <c r="G43" s="53"/>
      <c r="H43" s="53">
        <v>-369000</v>
      </c>
      <c r="I43" s="53"/>
      <c r="J43" s="53">
        <v>-19000</v>
      </c>
      <c r="N43" s="43">
        <v>-7000</v>
      </c>
    </row>
    <row r="44" spans="1:14" ht="24" customHeight="1">
      <c r="A44" s="43" t="s">
        <v>173</v>
      </c>
      <c r="B44" s="59"/>
      <c r="C44" s="59"/>
      <c r="D44" s="53">
        <v>0</v>
      </c>
      <c r="E44" s="53"/>
      <c r="F44" s="53">
        <v>0</v>
      </c>
      <c r="G44" s="53"/>
      <c r="H44" s="53">
        <v>0</v>
      </c>
      <c r="I44" s="53"/>
      <c r="J44" s="53">
        <v>46000</v>
      </c>
    </row>
    <row r="45" spans="1:14" ht="24" customHeight="1">
      <c r="A45" s="43" t="s">
        <v>174</v>
      </c>
      <c r="B45" s="59"/>
      <c r="C45" s="59"/>
      <c r="D45" s="53">
        <v>-100000</v>
      </c>
      <c r="E45" s="53"/>
      <c r="F45" s="53">
        <v>-300000</v>
      </c>
      <c r="G45" s="53"/>
      <c r="H45" s="53">
        <v>-100000</v>
      </c>
      <c r="I45" s="53"/>
      <c r="J45" s="53">
        <v>-300000</v>
      </c>
    </row>
    <row r="46" spans="1:14" ht="24" customHeight="1">
      <c r="A46" s="43" t="s">
        <v>175</v>
      </c>
      <c r="B46" s="59"/>
      <c r="C46" s="59"/>
      <c r="D46" s="53">
        <v>470000</v>
      </c>
      <c r="E46" s="53"/>
      <c r="F46" s="53">
        <v>0</v>
      </c>
      <c r="G46" s="53"/>
      <c r="H46" s="53">
        <v>470000</v>
      </c>
      <c r="I46" s="53"/>
      <c r="J46" s="53">
        <v>0</v>
      </c>
    </row>
    <row r="47" spans="1:14" ht="24" customHeight="1">
      <c r="A47" s="43" t="s">
        <v>176</v>
      </c>
      <c r="D47" s="58">
        <v>-1559</v>
      </c>
      <c r="E47" s="54"/>
      <c r="F47" s="58">
        <v>-3183</v>
      </c>
      <c r="G47" s="54"/>
      <c r="H47" s="53">
        <v>0</v>
      </c>
      <c r="I47" s="54"/>
      <c r="J47" s="53">
        <v>-391</v>
      </c>
      <c r="N47" s="43">
        <v>-18</v>
      </c>
    </row>
    <row r="48" spans="1:14" ht="24" customHeight="1">
      <c r="A48" s="43" t="s">
        <v>177</v>
      </c>
      <c r="D48" s="58">
        <v>-423</v>
      </c>
      <c r="E48" s="54"/>
      <c r="F48" s="58">
        <v>0</v>
      </c>
      <c r="G48" s="54"/>
      <c r="H48" s="53">
        <v>0</v>
      </c>
      <c r="I48" s="54"/>
      <c r="J48" s="53">
        <v>0</v>
      </c>
      <c r="N48" s="43">
        <v>-100</v>
      </c>
    </row>
    <row r="49" spans="1:14" ht="24" customHeight="1">
      <c r="A49" s="43" t="s">
        <v>178</v>
      </c>
      <c r="D49" s="58">
        <v>0</v>
      </c>
      <c r="E49" s="54"/>
      <c r="F49" s="58">
        <v>-10499</v>
      </c>
      <c r="G49" s="54"/>
      <c r="H49" s="53">
        <v>0</v>
      </c>
      <c r="I49" s="54"/>
      <c r="J49" s="53">
        <v>0</v>
      </c>
    </row>
    <row r="50" spans="1:14" ht="24" customHeight="1">
      <c r="A50" s="43" t="s">
        <v>179</v>
      </c>
      <c r="D50" s="53">
        <v>4910</v>
      </c>
      <c r="E50" s="54"/>
      <c r="F50" s="53">
        <v>0</v>
      </c>
      <c r="G50" s="54"/>
      <c r="H50" s="53">
        <v>5063</v>
      </c>
      <c r="I50" s="54"/>
      <c r="J50" s="53">
        <v>141</v>
      </c>
      <c r="N50" s="43">
        <v>10</v>
      </c>
    </row>
    <row r="51" spans="1:14" ht="24" customHeight="1">
      <c r="A51" s="43" t="s">
        <v>180</v>
      </c>
      <c r="D51" s="53">
        <v>0</v>
      </c>
      <c r="E51" s="54"/>
      <c r="F51" s="53">
        <v>0</v>
      </c>
      <c r="G51" s="54"/>
      <c r="H51" s="53">
        <v>279999</v>
      </c>
      <c r="I51" s="54"/>
      <c r="J51" s="53">
        <v>0</v>
      </c>
    </row>
    <row r="52" spans="1:14" ht="24" customHeight="1">
      <c r="A52" s="64" t="s">
        <v>181</v>
      </c>
      <c r="D52" s="67">
        <f>SUM(D43:D51)</f>
        <v>372928</v>
      </c>
      <c r="E52" s="54"/>
      <c r="F52" s="67">
        <f>SUM(F43:F51)</f>
        <v>-313682</v>
      </c>
      <c r="G52" s="54"/>
      <c r="H52" s="67">
        <f>SUM(H43:H51)</f>
        <v>286062</v>
      </c>
      <c r="I52" s="57"/>
      <c r="J52" s="67">
        <f>SUM(J43:J51)</f>
        <v>-273250</v>
      </c>
      <c r="N52" s="43">
        <v>13792</v>
      </c>
    </row>
    <row r="53" spans="1:14" ht="24" customHeight="1">
      <c r="A53" s="66" t="s">
        <v>182</v>
      </c>
      <c r="D53" s="53"/>
      <c r="E53" s="54"/>
      <c r="F53" s="53"/>
      <c r="G53" s="54"/>
      <c r="H53" s="53"/>
      <c r="I53" s="57"/>
      <c r="J53" s="53"/>
    </row>
    <row r="54" spans="1:14" ht="24" customHeight="1">
      <c r="A54" s="52" t="s">
        <v>183</v>
      </c>
      <c r="D54" s="53">
        <v>-149</v>
      </c>
      <c r="E54" s="54"/>
      <c r="F54" s="53">
        <v>0</v>
      </c>
      <c r="G54" s="54"/>
      <c r="H54" s="53">
        <v>0</v>
      </c>
      <c r="I54" s="57"/>
      <c r="J54" s="53">
        <v>0</v>
      </c>
    </row>
    <row r="55" spans="1:14" ht="24" customHeight="1">
      <c r="A55" s="43" t="s">
        <v>184</v>
      </c>
      <c r="D55" s="53">
        <v>-2617</v>
      </c>
      <c r="E55" s="54"/>
      <c r="F55" s="53">
        <v>-677</v>
      </c>
      <c r="G55" s="54"/>
      <c r="H55" s="53">
        <v>-1070</v>
      </c>
      <c r="I55" s="54"/>
      <c r="J55" s="53">
        <v>-266</v>
      </c>
      <c r="N55" s="43">
        <v>-518</v>
      </c>
    </row>
    <row r="56" spans="1:14" ht="24" customHeight="1">
      <c r="A56" s="43" t="s">
        <v>185</v>
      </c>
      <c r="D56" s="53">
        <v>270</v>
      </c>
      <c r="E56" s="54"/>
      <c r="F56" s="53">
        <v>1500</v>
      </c>
      <c r="G56" s="54"/>
      <c r="H56" s="53">
        <v>0</v>
      </c>
      <c r="I56" s="54"/>
      <c r="J56" s="53">
        <v>0</v>
      </c>
    </row>
    <row r="57" spans="1:14" ht="24" customHeight="1">
      <c r="A57" s="64" t="s">
        <v>186</v>
      </c>
      <c r="D57" s="67">
        <f>SUM(D54:D56)</f>
        <v>-2496</v>
      </c>
      <c r="E57" s="54"/>
      <c r="F57" s="67">
        <f>SUM(F54:F56)</f>
        <v>823</v>
      </c>
      <c r="G57" s="54"/>
      <c r="H57" s="67">
        <f>SUM(H54:H56)</f>
        <v>-1070</v>
      </c>
      <c r="I57" s="54"/>
      <c r="J57" s="67">
        <f>SUM(J54:J56)</f>
        <v>-266</v>
      </c>
      <c r="N57" s="43">
        <v>-19527</v>
      </c>
    </row>
    <row r="58" spans="1:14" ht="24" customHeight="1">
      <c r="A58" s="69" t="s">
        <v>187</v>
      </c>
      <c r="D58" s="58">
        <f>SUM(D32,D52,D57)</f>
        <v>249888</v>
      </c>
      <c r="E58" s="54"/>
      <c r="F58" s="58">
        <f>SUM(F32,F52,F57)</f>
        <v>-206361</v>
      </c>
      <c r="G58" s="54"/>
      <c r="H58" s="58">
        <f>SUM(H32,H52,H57)</f>
        <v>286036</v>
      </c>
      <c r="I58" s="57"/>
      <c r="J58" s="58">
        <f>SUM(J32,J52,J57)</f>
        <v>-289330</v>
      </c>
      <c r="N58" s="43">
        <v>-4690</v>
      </c>
    </row>
    <row r="59" spans="1:14" ht="24" customHeight="1">
      <c r="A59" s="59" t="s">
        <v>188</v>
      </c>
      <c r="D59" s="56">
        <f>BS!I11</f>
        <v>486366</v>
      </c>
      <c r="E59" s="54"/>
      <c r="F59" s="56">
        <v>1262862</v>
      </c>
      <c r="G59" s="54"/>
      <c r="H59" s="56">
        <f>BS!M11</f>
        <v>357095</v>
      </c>
      <c r="I59" s="54"/>
      <c r="J59" s="56">
        <v>1225309</v>
      </c>
      <c r="N59" s="43">
        <v>16172</v>
      </c>
    </row>
    <row r="60" spans="1:14" ht="24" customHeight="1" thickBot="1">
      <c r="A60" s="69" t="s">
        <v>189</v>
      </c>
      <c r="D60" s="70">
        <f>SUM(D58:D59)</f>
        <v>736254</v>
      </c>
      <c r="E60" s="54"/>
      <c r="F60" s="70">
        <f>SUM(F58:F59)</f>
        <v>1056501</v>
      </c>
      <c r="G60" s="54"/>
      <c r="H60" s="70">
        <f>SUM(H58:H59)</f>
        <v>643131</v>
      </c>
      <c r="I60" s="54"/>
      <c r="J60" s="70">
        <f>SUM(J58:J59)</f>
        <v>935979</v>
      </c>
      <c r="N60" s="43">
        <v>11482</v>
      </c>
    </row>
    <row r="61" spans="1:14" ht="24" customHeight="1" thickTop="1">
      <c r="A61" s="59"/>
      <c r="D61" s="58">
        <f>D60-BS!G11</f>
        <v>0</v>
      </c>
      <c r="E61" s="54"/>
      <c r="F61" s="58"/>
      <c r="G61" s="54"/>
      <c r="H61" s="58">
        <f>H60-BS!K11</f>
        <v>0</v>
      </c>
      <c r="I61" s="54"/>
      <c r="J61" s="58"/>
      <c r="N61" s="43">
        <v>0</v>
      </c>
    </row>
    <row r="62" spans="1:14" ht="24" customHeight="1">
      <c r="A62" s="66" t="s">
        <v>190</v>
      </c>
      <c r="D62" s="54"/>
      <c r="E62" s="54"/>
      <c r="F62" s="54"/>
      <c r="G62" s="54"/>
      <c r="H62" s="54"/>
      <c r="I62" s="54"/>
      <c r="J62" s="54"/>
    </row>
    <row r="63" spans="1:14" ht="24" customHeight="1">
      <c r="A63" s="52" t="s">
        <v>191</v>
      </c>
      <c r="D63" s="58"/>
      <c r="E63" s="54"/>
      <c r="F63" s="58"/>
      <c r="G63" s="54"/>
      <c r="H63" s="54"/>
      <c r="I63" s="54"/>
      <c r="J63" s="54"/>
    </row>
    <row r="64" spans="1:14" ht="24" customHeight="1">
      <c r="A64" s="52" t="s">
        <v>192</v>
      </c>
      <c r="D64" s="58">
        <v>-103</v>
      </c>
      <c r="E64" s="54"/>
      <c r="F64" s="58">
        <v>2166</v>
      </c>
      <c r="G64" s="54"/>
      <c r="H64" s="58">
        <v>0</v>
      </c>
      <c r="I64" s="54"/>
      <c r="J64" s="58">
        <v>137</v>
      </c>
      <c r="N64" s="43">
        <v>4</v>
      </c>
    </row>
    <row r="65" spans="1:10" ht="24" customHeight="1">
      <c r="A65" s="52" t="s">
        <v>193</v>
      </c>
      <c r="D65" s="58">
        <v>0</v>
      </c>
      <c r="E65" s="54"/>
      <c r="F65" s="58">
        <v>0</v>
      </c>
      <c r="G65" s="54"/>
      <c r="H65" s="58">
        <v>279999</v>
      </c>
      <c r="I65" s="54"/>
      <c r="J65" s="58">
        <v>0</v>
      </c>
    </row>
    <row r="66" spans="1:10" ht="24" customHeight="1">
      <c r="A66" s="52" t="s">
        <v>194</v>
      </c>
      <c r="D66" s="58">
        <v>0</v>
      </c>
      <c r="E66" s="54"/>
      <c r="F66" s="58">
        <v>2612</v>
      </c>
      <c r="G66" s="54"/>
      <c r="H66" s="58">
        <v>0</v>
      </c>
      <c r="I66" s="54"/>
      <c r="J66" s="58">
        <v>0</v>
      </c>
    </row>
    <row r="67" spans="1:10" ht="24" customHeight="1">
      <c r="A67" s="52" t="s">
        <v>195</v>
      </c>
      <c r="D67" s="58">
        <v>115707</v>
      </c>
      <c r="E67" s="54"/>
      <c r="F67" s="58">
        <v>0</v>
      </c>
      <c r="G67" s="54"/>
      <c r="H67" s="58">
        <v>0</v>
      </c>
      <c r="I67" s="54"/>
      <c r="J67" s="58">
        <v>0</v>
      </c>
    </row>
    <row r="68" spans="1:10" ht="24" customHeight="1">
      <c r="A68" s="52"/>
      <c r="D68" s="58"/>
      <c r="F68" s="58"/>
      <c r="H68" s="58"/>
      <c r="J68" s="58"/>
    </row>
    <row r="69" spans="1:10" ht="24" customHeight="1">
      <c r="A69" s="68" t="s">
        <v>35</v>
      </c>
    </row>
  </sheetData>
  <mergeCells count="12">
    <mergeCell ref="A39:J39"/>
    <mergeCell ref="D40:F40"/>
    <mergeCell ref="H40:J40"/>
    <mergeCell ref="A4:J4"/>
    <mergeCell ref="A5:J5"/>
    <mergeCell ref="D6:F6"/>
    <mergeCell ref="H6:J6"/>
    <mergeCell ref="H1:J1"/>
    <mergeCell ref="H35:K35"/>
    <mergeCell ref="A36:J36"/>
    <mergeCell ref="A37:J37"/>
    <mergeCell ref="A38:J38"/>
  </mergeCells>
  <pageMargins left="0.78740157480314965" right="0.31496062992125984" top="0.78740157480314965" bottom="0.19685039370078741" header="0.31496062992125984" footer="0.31496062992125984"/>
  <pageSetup paperSize="9" scale="80" orientation="portrait" r:id="rId1"/>
  <rowBreaks count="2" manualBreakCount="2">
    <brk id="34" max="16383" man="1"/>
    <brk id="7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ED596C4BE333429E2C1D22CC94175C" ma:contentTypeVersion="13" ma:contentTypeDescription="Create a new document." ma:contentTypeScope="" ma:versionID="c34f2e762ff1387f2afd5b1ae798501b">
  <xsd:schema xmlns:xsd="http://www.w3.org/2001/XMLSchema" xmlns:xs="http://www.w3.org/2001/XMLSchema" xmlns:p="http://schemas.microsoft.com/office/2006/metadata/properties" xmlns:ns3="269db68a-2a20-4745-b599-b058d16d1873" xmlns:ns4="3f537b69-909f-4fce-8c6c-fc7e011a84c8" targetNamespace="http://schemas.microsoft.com/office/2006/metadata/properties" ma:root="true" ma:fieldsID="bcf512fdf559844d02f356311a28c5b2" ns3:_="" ns4:_="">
    <xsd:import namespace="269db68a-2a20-4745-b599-b058d16d1873"/>
    <xsd:import namespace="3f537b69-909f-4fce-8c6c-fc7e011a84c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db68a-2a20-4745-b599-b058d16d18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537b69-909f-4fce-8c6c-fc7e011a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992ED7-9234-4B0C-B265-0C938D90A318}"/>
</file>

<file path=customXml/itemProps2.xml><?xml version="1.0" encoding="utf-8"?>
<ds:datastoreItem xmlns:ds="http://schemas.openxmlformats.org/officeDocument/2006/customXml" ds:itemID="{8F9E1AD5-100C-44B4-B914-E9715531E9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Ernst &amp; Young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X</cp:lastModifiedBy>
  <cp:revision/>
  <dcterms:created xsi:type="dcterms:W3CDTF">2011-03-25T08:33:00Z</dcterms:created>
  <dcterms:modified xsi:type="dcterms:W3CDTF">2024-06-12T04:49:57Z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0x01010085ED596C4BE333429E2C1D22CC94175C</vt:lpwstr>
  </property>
</Properties>
</file>